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0"/>
  </bookViews>
  <sheets>
    <sheet name="KPI_61" sheetId="1" r:id="rId1"/>
    <sheet name="ตรวจราชการ" sheetId="15" r:id="rId2"/>
    <sheet name="3" sheetId="2" r:id="rId3"/>
    <sheet name="4" sheetId="3" r:id="rId4"/>
    <sheet name="6" sheetId="4" r:id="rId5"/>
    <sheet name="8" sheetId="5" r:id="rId6"/>
    <sheet name="10" sheetId="6" r:id="rId7"/>
    <sheet name="12" sheetId="7" r:id="rId8"/>
    <sheet name="19.1" sheetId="8" r:id="rId9"/>
    <sheet name="19.2" sheetId="9" r:id="rId10"/>
    <sheet name="26.1" sheetId="10" r:id="rId11"/>
    <sheet name="26.2" sheetId="11" r:id="rId12"/>
    <sheet name="27" sheetId="12" r:id="rId13"/>
    <sheet name="28" sheetId="13" r:id="rId14"/>
    <sheet name="30" sheetId="14" r:id="rId15"/>
    <sheet name="31" sheetId="16" r:id="rId16"/>
    <sheet name="33" sheetId="17" r:id="rId17"/>
    <sheet name="36" sheetId="18" r:id="rId18"/>
    <sheet name="43" sheetId="19" r:id="rId19"/>
    <sheet name="50" sheetId="20" r:id="rId20"/>
    <sheet name="67" sheetId="21" r:id="rId21"/>
  </sheets>
  <calcPr calcId="144525"/>
</workbook>
</file>

<file path=xl/calcChain.xml><?xml version="1.0" encoding="utf-8"?>
<calcChain xmlns="http://schemas.openxmlformats.org/spreadsheetml/2006/main">
  <c r="I4" i="14" l="1"/>
  <c r="J4" i="14" l="1"/>
  <c r="D6" i="14"/>
  <c r="M20" i="7"/>
  <c r="P17" i="7" s="1"/>
  <c r="L20" i="7"/>
  <c r="P16" i="7" s="1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20" i="7" l="1"/>
  <c r="P18" i="7" s="1"/>
  <c r="C46" i="15" l="1"/>
  <c r="G46" i="15"/>
  <c r="I46" i="15"/>
  <c r="B46" i="15"/>
  <c r="C40" i="15"/>
  <c r="G40" i="15"/>
  <c r="H40" i="15"/>
  <c r="I40" i="15"/>
  <c r="B40" i="15"/>
  <c r="C28" i="15"/>
  <c r="G28" i="15"/>
  <c r="H28" i="15"/>
  <c r="I28" i="15"/>
  <c r="B28" i="15"/>
  <c r="C19" i="15"/>
  <c r="G19" i="15"/>
  <c r="H19" i="15"/>
  <c r="I19" i="15"/>
  <c r="B19" i="15"/>
  <c r="C18" i="15"/>
  <c r="G18" i="15"/>
  <c r="H18" i="15"/>
  <c r="I18" i="15"/>
  <c r="B18" i="15"/>
  <c r="C10" i="15"/>
  <c r="G10" i="15"/>
  <c r="H10" i="15"/>
  <c r="I10" i="15"/>
  <c r="B10" i="15"/>
  <c r="C9" i="15"/>
  <c r="G9" i="15"/>
  <c r="I9" i="15"/>
  <c r="B9" i="15"/>
  <c r="C8" i="15"/>
  <c r="G8" i="15"/>
  <c r="H8" i="15"/>
  <c r="I8" i="15"/>
  <c r="B8" i="15"/>
  <c r="G26" i="1" l="1"/>
  <c r="H53" i="1" l="1"/>
  <c r="G53" i="1"/>
  <c r="K4" i="14"/>
  <c r="H77" i="1" l="1"/>
  <c r="G77" i="1"/>
  <c r="D20" i="21"/>
  <c r="H17" i="21" s="1"/>
  <c r="E77" i="1" s="1"/>
  <c r="C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5" i="21"/>
  <c r="E4" i="21"/>
  <c r="H60" i="1"/>
  <c r="H46" i="15" s="1"/>
  <c r="G60" i="1"/>
  <c r="D20" i="20"/>
  <c r="H17" i="20" s="1"/>
  <c r="E60" i="1" s="1"/>
  <c r="E46" i="15" s="1"/>
  <c r="C20" i="20"/>
  <c r="H16" i="20" s="1"/>
  <c r="D60" i="1" s="1"/>
  <c r="D46" i="15" s="1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D20" i="19"/>
  <c r="H17" i="19" s="1"/>
  <c r="E53" i="1" s="1"/>
  <c r="E40" i="15" s="1"/>
  <c r="C20" i="19"/>
  <c r="H16" i="19" s="1"/>
  <c r="D53" i="1" s="1"/>
  <c r="D40" i="15" s="1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G44" i="1"/>
  <c r="E24" i="18"/>
  <c r="E44" i="1" s="1"/>
  <c r="E23" i="18"/>
  <c r="D44" i="1" s="1"/>
  <c r="C27" i="18"/>
  <c r="E25" i="18" s="1"/>
  <c r="F44" i="1" s="1"/>
  <c r="C26" i="18"/>
  <c r="H41" i="1"/>
  <c r="G41" i="1"/>
  <c r="D20" i="17"/>
  <c r="C20" i="17"/>
  <c r="H16" i="17" s="1"/>
  <c r="D41" i="1" s="1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H39" i="1"/>
  <c r="G39" i="1"/>
  <c r="E39" i="1"/>
  <c r="D20" i="16"/>
  <c r="C20" i="16"/>
  <c r="H16" i="16" s="1"/>
  <c r="D39" i="1" s="1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G38" i="1"/>
  <c r="D38" i="1"/>
  <c r="E38" i="1"/>
  <c r="C8" i="14"/>
  <c r="B8" i="14"/>
  <c r="D5" i="14"/>
  <c r="D7" i="14"/>
  <c r="D4" i="14"/>
  <c r="F38" i="1" s="1"/>
  <c r="D8" i="14" l="1"/>
  <c r="E20" i="21"/>
  <c r="H18" i="21" s="1"/>
  <c r="F77" i="1" s="1"/>
  <c r="H16" i="21"/>
  <c r="D77" i="1" s="1"/>
  <c r="E20" i="20"/>
  <c r="H18" i="20" s="1"/>
  <c r="F60" i="1" s="1"/>
  <c r="F46" i="15" s="1"/>
  <c r="E20" i="19"/>
  <c r="H18" i="19" s="1"/>
  <c r="F53" i="1" s="1"/>
  <c r="F40" i="15" s="1"/>
  <c r="E20" i="17"/>
  <c r="H18" i="17" s="1"/>
  <c r="F41" i="1" s="1"/>
  <c r="H17" i="17"/>
  <c r="E41" i="1" s="1"/>
  <c r="E20" i="16"/>
  <c r="H18" i="16" s="1"/>
  <c r="F39" i="1" s="1"/>
  <c r="H17" i="16"/>
  <c r="H36" i="1"/>
  <c r="G36" i="1"/>
  <c r="D20" i="13"/>
  <c r="C20" i="13"/>
  <c r="H16" i="13" s="1"/>
  <c r="D36" i="1" s="1"/>
  <c r="D28" i="15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H35" i="1"/>
  <c r="G35" i="1"/>
  <c r="D20" i="12"/>
  <c r="C20" i="12"/>
  <c r="H16" i="12" s="1"/>
  <c r="D35" i="1" s="1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H34" i="1"/>
  <c r="G34" i="1"/>
  <c r="H33" i="1"/>
  <c r="G33" i="1"/>
  <c r="E20" i="11"/>
  <c r="D20" i="11"/>
  <c r="H17" i="11" s="1"/>
  <c r="E34" i="1" s="1"/>
  <c r="C20" i="11"/>
  <c r="H16" i="11" s="1"/>
  <c r="D34" i="1" s="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E20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4" i="10"/>
  <c r="D20" i="10"/>
  <c r="H17" i="10" s="1"/>
  <c r="E33" i="1" s="1"/>
  <c r="C20" i="10"/>
  <c r="H16" i="10" s="1"/>
  <c r="D33" i="1" s="1"/>
  <c r="H26" i="1"/>
  <c r="D20" i="9"/>
  <c r="H17" i="9" s="1"/>
  <c r="E26" i="1" s="1"/>
  <c r="E19" i="15" s="1"/>
  <c r="C20" i="9"/>
  <c r="H16" i="9" s="1"/>
  <c r="D26" i="1" s="1"/>
  <c r="D19" i="15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H25" i="1"/>
  <c r="G25" i="1"/>
  <c r="D20" i="8"/>
  <c r="H17" i="8" s="1"/>
  <c r="E25" i="1" s="1"/>
  <c r="E18" i="15" s="1"/>
  <c r="C20" i="8"/>
  <c r="H16" i="8" s="1"/>
  <c r="D25" i="1" s="1"/>
  <c r="D18" i="15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H18" i="1"/>
  <c r="G18" i="1"/>
  <c r="D20" i="7"/>
  <c r="H17" i="7" s="1"/>
  <c r="E18" i="1" s="1"/>
  <c r="C20" i="7"/>
  <c r="H16" i="7" s="1"/>
  <c r="D18" i="1" s="1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H16" i="1"/>
  <c r="G16" i="1"/>
  <c r="D20" i="6"/>
  <c r="H17" i="6" s="1"/>
  <c r="E16" i="1" s="1"/>
  <c r="C20" i="6"/>
  <c r="H16" i="6" s="1"/>
  <c r="D16" i="1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H14" i="1"/>
  <c r="G14" i="1"/>
  <c r="D20" i="5"/>
  <c r="H17" i="5" s="1"/>
  <c r="E14" i="1" s="1"/>
  <c r="E10" i="15" s="1"/>
  <c r="C20" i="5"/>
  <c r="H16" i="5" s="1"/>
  <c r="D14" i="1" s="1"/>
  <c r="D10" i="15" s="1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H12" i="1"/>
  <c r="G12" i="1"/>
  <c r="E20" i="13" l="1"/>
  <c r="H18" i="13" s="1"/>
  <c r="F36" i="1" s="1"/>
  <c r="F28" i="15" s="1"/>
  <c r="E20" i="9"/>
  <c r="H18" i="9" s="1"/>
  <c r="F26" i="1" s="1"/>
  <c r="F19" i="15" s="1"/>
  <c r="H17" i="13"/>
  <c r="E36" i="1" s="1"/>
  <c r="E28" i="15" s="1"/>
  <c r="E20" i="12"/>
  <c r="H18" i="12" s="1"/>
  <c r="F35" i="1" s="1"/>
  <c r="H17" i="12"/>
  <c r="E35" i="1" s="1"/>
  <c r="F20" i="11"/>
  <c r="H18" i="11" s="1"/>
  <c r="F34" i="1" s="1"/>
  <c r="F20" i="10"/>
  <c r="H18" i="10" s="1"/>
  <c r="F33" i="1" s="1"/>
  <c r="E20" i="8"/>
  <c r="H18" i="8" s="1"/>
  <c r="F25" i="1" s="1"/>
  <c r="F18" i="15" s="1"/>
  <c r="E20" i="7"/>
  <c r="H18" i="7" s="1"/>
  <c r="F18" i="1" s="1"/>
  <c r="E20" i="6"/>
  <c r="H18" i="6" s="1"/>
  <c r="F16" i="1" s="1"/>
  <c r="E20" i="5"/>
  <c r="H18" i="5" s="1"/>
  <c r="F14" i="1" s="1"/>
  <c r="F10" i="15" s="1"/>
  <c r="D20" i="4"/>
  <c r="H17" i="4" s="1"/>
  <c r="E12" i="1" s="1"/>
  <c r="C20" i="4"/>
  <c r="H16" i="4" s="1"/>
  <c r="D12" i="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10" i="1"/>
  <c r="H9" i="15" s="1"/>
  <c r="G10" i="1"/>
  <c r="E20" i="4" l="1"/>
  <c r="H18" i="4" s="1"/>
  <c r="F12" i="1" s="1"/>
  <c r="D20" i="3"/>
  <c r="C20" i="3"/>
  <c r="H16" i="3" s="1"/>
  <c r="D10" i="1" s="1"/>
  <c r="D9" i="15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9" i="1"/>
  <c r="G9" i="1"/>
  <c r="D20" i="2"/>
  <c r="H17" i="2" s="1"/>
  <c r="E10" i="1" s="1"/>
  <c r="E9" i="15" s="1"/>
  <c r="C20" i="2"/>
  <c r="H16" i="2" s="1"/>
  <c r="D9" i="1" s="1"/>
  <c r="D8" i="15" s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9" i="1" l="1"/>
  <c r="E8" i="15" s="1"/>
  <c r="E20" i="3"/>
  <c r="H18" i="3" s="1"/>
  <c r="F10" i="1" s="1"/>
  <c r="F9" i="15" s="1"/>
  <c r="H17" i="3"/>
  <c r="E20" i="2"/>
  <c r="H18" i="2" s="1"/>
  <c r="F9" i="1" s="1"/>
  <c r="F8" i="15" s="1"/>
</calcChain>
</file>

<file path=xl/sharedStrings.xml><?xml version="1.0" encoding="utf-8"?>
<sst xmlns="http://schemas.openxmlformats.org/spreadsheetml/2006/main" count="1387" uniqueCount="309">
  <si>
    <t>ลำดับ</t>
  </si>
  <si>
    <t>ตัวชี้วัด</t>
  </si>
  <si>
    <t>เป้าหมาย</t>
  </si>
  <si>
    <t>ผลงาน</t>
  </si>
  <si>
    <t>เกณฑ์</t>
  </si>
  <si>
    <t>ผลลัพธ์</t>
  </si>
  <si>
    <t>ร้อยละ</t>
  </si>
  <si>
    <t>ร้อยละสถานบริการสุขภาพที่มีการคลอดมาตรฐาน</t>
  </si>
  <si>
    <t>อัตราส่วนการตายมารดาไทย</t>
  </si>
  <si>
    <t>ร้อยละของเด็กอายุ 0-5 ปี สูงดีสมส่วน และส่วนสูงเฉลี่ยที่อายุ 5 ปี</t>
  </si>
  <si>
    <t>เด็กไทยมีระดับสติปัญญาเฉลี่ยไม่ต่ำกว่า 100</t>
  </si>
  <si>
    <t>ร้อยละของเด็กวัยเรียน สูงดีสมส่วน</t>
  </si>
  <si>
    <t>อัตราการคลอดมีชีพในหญิงอายุ 15-19 ปี</t>
  </si>
  <si>
    <t>ร้อยละของวัยทำงานอายุ 30-44 ปี มีค่าดัชนีมวลกายปกติ</t>
  </si>
  <si>
    <t>ร้อยละของตำบลที่มีระบบการส่งเสริมสุขภาพดูแลผู้สูงอายุระยะยาว (Long Term Care) ในชุมชนผ่านเกณฑ์</t>
  </si>
  <si>
    <t>ร้อยละของ Healthy Ageing</t>
  </si>
  <si>
    <t>ร้อยละของกลุ่มประชากรหลักที่เข้าถึงบริการป้องกันเอชไอวีและโรคติดต่อทางเพศสัมพันธ์เชิงรุก</t>
  </si>
  <si>
    <t>ร้อยละของตำบลจัดการสุขภาพในการเฝ้าระวัง ป้องกันแก้ไขปัญหาโรคพยาธิใบไม้ตับและมะเร็งท่อน้ำดี</t>
  </si>
  <si>
    <t>อัตราการเสียชีวิตจากการจมน้ำของเด็กอายุน้อยกว่า 15 ปี</t>
  </si>
  <si>
    <t>อัตราการเสียชีวิตจากการบาดเจ็บทางถนน</t>
  </si>
  <si>
    <t xml:space="preserve">ร้อยละของผลิตภัณฑ์อาหารสดและอาหารแปรรูปมีความปลอดภัย </t>
  </si>
  <si>
    <t>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</si>
  <si>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</si>
  <si>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อัตราตายของผู้ป่วยโรคหลอดเลือดสมอง</t>
  </si>
  <si>
    <t>ร้อยละการส่งต่อผู้ป่วยนอกเขตสุขภาพลดลง</t>
  </si>
  <si>
    <t>อัตราตายทารกแรกเกิด</t>
  </si>
  <si>
    <t>ร้อยละของโรงพยาบาลที่มีการดูแลแบบประคับประคอง (Palliative Care)</t>
  </si>
  <si>
    <t xml:space="preserve"> ร้อยละของผู้ป่วยนอกได้รับบริการการแพทย์แผนไทยและการแพทย์ทางเลือก</t>
  </si>
  <si>
    <t>ร้อยละของผู้ป่วยโรคซึมเศร้าเข้าถึงบริการสุขภาพจิต</t>
  </si>
  <si>
    <t>อัตราการฆ่าตัวตายสำเร็จ</t>
  </si>
  <si>
    <t>อัตราตายผู้ป่วยติดเชื้อในกระแสเลือดแบบรุนแรงชนิด community-acquired</t>
  </si>
  <si>
    <t>ร้อยละของผู้ป่วย Capture the fracture ที่มีภาวะกระดูกหักซ้ำ (Refracture)</t>
  </si>
  <si>
    <t xml:space="preserve"> ร้อยละของผู้ป่วย Capture the fracture ที่ได้รับการผ่าตัดภายใน 72 ชั่วโมง หลังจากได้รับการรักษาในโรงพยาบาล (Early surgery)</t>
  </si>
  <si>
    <t xml:space="preserve"> ร้อยละโรงพยาบาลตั้งแต่ระดับ F2 ขึ้นไปสามารถให้ยาละลายลิ่มเลือด (Fibrinolytic drug) ในผู้ป่วย STEMI ได้
</t>
  </si>
  <si>
    <t xml:space="preserve"> อัตราตายจากโรคหลอดเลือดหัวใจ</t>
  </si>
  <si>
    <t xml:space="preserve"> ร้อยละผู้ป่วยมะเร็ง 5 อันดับแรก ได้รับการรักษาภายในระยะเวลาที่กำหนด</t>
  </si>
  <si>
    <t>อัตราตายจากโรคมะเร็งตับ</t>
  </si>
  <si>
    <t>อัตราตายจากมะเร็งปอด</t>
  </si>
  <si>
    <t>ร้อยละของผู้ป่วย CKD ที่มีอัตราการลดลงของ eGFR&lt;4 ml/min/1.73m2/yr</t>
  </si>
  <si>
    <t>ร้อยละผู้ป่วยตาบอดจากต้อกระจก (Blinding Cataract) ได้รับการผ่าตัดภายใน 30 วัน</t>
  </si>
  <si>
    <t xml:space="preserve"> อัตราส่วนของจำนวนผู้ยินยอมบริจาคอวัยวะจากผู้ป่วยสมองตาย ต่อ จำนวนผู้ป่วยเสียชีวิตในโรงพยาบาล</t>
  </si>
  <si>
    <t xml:space="preserve"> ร้อยละของผู้ป่วยยาเสพติดที่ได้รับการบำบัดรักษา และหยุดเสพต่อเนื่อง (remission)</t>
  </si>
  <si>
    <t>ร้อยละสถานพยาบาลระดับ M และ F ที่ให้บริการการดูแลระยะกลาง</t>
  </si>
  <si>
    <t>ร้อยละของผู้ป่วยที่เข้ารับการผ่าตัดแบบ Minimally Invasive Surgery</t>
  </si>
  <si>
    <t>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</si>
  <si>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ร้อยละของบุคลากรที่ได้รับการพัฒนาตามเกณฑ์ที่กำหนด</t>
  </si>
  <si>
    <t>ร้อยละของจังหวัดที่มีบุคลากรสาธารณสุขเพียงพอ</t>
  </si>
  <si>
    <t>ร้อยละของครอบครัวที่มีศักยภาพในการดูแลสุขภาพตนเองได้ตามเกณฑ์ที่กำหนด</t>
  </si>
  <si>
    <t>ร้อยละของหน่วยงานในสังกัดกระทรวงสาธารณสุขผ่านเกณฑ์การประเมิน ITA</t>
  </si>
  <si>
    <t>ร้อยละของการจัดซื้อร่วมของยา เวชภัณฑ์ที่ไม่ใช่ยา วัสดุวิทยาศาสตร์ และวัสดุ ทันตกรรม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</si>
  <si>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</si>
  <si>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ร้อยละของจังหวัดและหน่วยบริการที่ผ่านเกณฑ์คุณภาพข้อมูล</t>
  </si>
  <si>
    <t>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</si>
  <si>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>ร้อยละของประชาชนเข้าถึงข้อมูลสุขภาพตนเองได้ (Personal Health Record)</t>
  </si>
  <si>
    <t>รายจ่ายต่อหัวที่ปรับด้วยโครงสร้างอายุ ของ 3 ระบบหลักประกันสุขภาพภาครัฐ (Age adjusted health expenditure per capita of each scheme)</t>
  </si>
  <si>
    <t>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</t>
  </si>
  <si>
    <t>ร้อยละของประชากรเข้าถึงบริการการแพทย์ฉุกเฉิน</t>
  </si>
  <si>
    <t>ร้อยละผลงานวิจัย/R2R ด้านสุขภาพที่ให้หน่วยงานต่างๆนำไปใช้ประโยชน์</t>
  </si>
  <si>
    <t>ร้อยละของงบประมาณด้านการวิจัยและพัฒนา ไม่น้อยกว่าร้อยละ 1.5 ของงบประมาณทั้งหมด</t>
  </si>
  <si>
    <t>ร้อยละของยากลุ่มเป้าหมายที่ผลิตหรือนำเข้าเพื่อทดแทนยาต้นแบบเพิ่มขึ้น</t>
  </si>
  <si>
    <t>ร้อยละรายการยาและเครื่องมือแพทย์ที่ได้รับการขึ้นทะเบียน</t>
  </si>
  <si>
    <t>จำนวนตำรับยาแผนไทยแห่งชาติ ที่ผ่านความเห็นชอบจากคณะกรรมการคุ้มครองและส่งเสริมภูมิปัญญาการแพทย์แผนไทย</t>
  </si>
  <si>
    <t>จำนวนนวัตกรรมที่คิดค้นใหม่ เทคโนโลยีสุขภาพ หรือพัฒนาต่อยอดการให้บริการด้านสุขภาพ</t>
  </si>
  <si>
    <t>จำนวนงานวิจัยสมุนไพร/งานวิจัยการแพทย์แผนไทย และการแพทย์ทางเลือกที่นำมาใช้จริงทางการแพทย์ หรือการตลาด</t>
  </si>
  <si>
    <t>ร้อยละของกฎหมายที่ควรปรับปรุงได้รับการแก้ไขและมีการบังคับใช้</t>
  </si>
  <si>
    <t>แหล่ง</t>
  </si>
  <si>
    <t>HDC</t>
  </si>
  <si>
    <t>Database</t>
  </si>
  <si>
    <t>ปรเมษฐ  แควภูเขียว</t>
  </si>
  <si>
    <t>นักวิชาการสาธารณสุขชำนาญการ</t>
  </si>
  <si>
    <t>ร้อยละของเด็กอายุ 0-5 ปี มีพัฒนาการสมวัย</t>
  </si>
  <si>
    <t>ร้อยละของเด็กไทยมีความฉลาดทางอารมณ์ (EQ) อยู่ในเกณฑ์ปกติขึ้นไป</t>
  </si>
  <si>
    <t>ร้อยละเด็กกลุ่มอายุ 0-12 ปีฟันดีไม่มีผุ (cavity free)</t>
  </si>
  <si>
    <t>รหัส</t>
  </si>
  <si>
    <t>หน่วยบริการ</t>
  </si>
  <si>
    <t>04037</t>
  </si>
  <si>
    <t>รพ.สต.กวางโจน</t>
  </si>
  <si>
    <t>04038</t>
  </si>
  <si>
    <t>รพ.สต.บัวพักเกวียน</t>
  </si>
  <si>
    <t>04039</t>
  </si>
  <si>
    <t>รพ.สต.หนองบัวพรม</t>
  </si>
  <si>
    <t>04040</t>
  </si>
  <si>
    <t>รพ.สต.มูลกระบือ</t>
  </si>
  <si>
    <t>04041</t>
  </si>
  <si>
    <t>รพ.สต.หนองแซง</t>
  </si>
  <si>
    <t>04042</t>
  </si>
  <si>
    <t>รพ.สต.บ้านลาด</t>
  </si>
  <si>
    <t>04043</t>
  </si>
  <si>
    <t>รพ.สต.กุดยม</t>
  </si>
  <si>
    <t>04044</t>
  </si>
  <si>
    <t>รพ.สต.บ้านเพชร</t>
  </si>
  <si>
    <t>04045</t>
  </si>
  <si>
    <t>รพ.สต.ภูดิน</t>
  </si>
  <si>
    <t>04046</t>
  </si>
  <si>
    <t>รพ.สต.กุดจอก</t>
  </si>
  <si>
    <t>04047</t>
  </si>
  <si>
    <t>รพ.สต.แดงสว่าง</t>
  </si>
  <si>
    <t>04048</t>
  </si>
  <si>
    <t>รพ.สต.โนนเสลา</t>
  </si>
  <si>
    <t>สรุปผลการดำเนินงาน</t>
  </si>
  <si>
    <t>04049</t>
  </si>
  <si>
    <t>รพ.สต.โอโล</t>
  </si>
  <si>
    <t>คน</t>
  </si>
  <si>
    <t>04050</t>
  </si>
  <si>
    <t>รพ.สต.บ้านธาตุ</t>
  </si>
  <si>
    <t>04051</t>
  </si>
  <si>
    <t>รพ.สต.บ้านดอน</t>
  </si>
  <si>
    <t>%</t>
  </si>
  <si>
    <t>10978</t>
  </si>
  <si>
    <t>รพ.ภูเขียวเฉลิมพระเกียรติ</t>
  </si>
  <si>
    <t>รวม</t>
  </si>
  <si>
    <t>สรุป</t>
  </si>
  <si>
    <t>ผ่าน</t>
  </si>
  <si>
    <t>ที่มา : HDC</t>
  </si>
  <si>
    <t>3. ร้อยละของเด็กอายุ 0-5 ปี มีพัฒนาการสมวัย</t>
  </si>
  <si>
    <t>&gt; 80</t>
  </si>
  <si>
    <t>Back</t>
  </si>
  <si>
    <t>4. ร้อยละของเด็กอายุ 0-5 ปี สูงดีสมส่วน และส่วนสูงเฉลี่ยที่อายุ 5 ปี</t>
  </si>
  <si>
    <t>Link</t>
  </si>
  <si>
    <t>Evaluation</t>
  </si>
  <si>
    <t>Electronic</t>
  </si>
  <si>
    <t>Survey</t>
  </si>
  <si>
    <t>Hard Copy</t>
  </si>
  <si>
    <t>ร้อยละของผลิตภัณฑ์สุขภาพที่ได้รับการตรวจสอบได้มาตรฐานตามเกณฑ์ที่กําหนด</t>
  </si>
  <si>
    <t>ร้อยละของสถานพยาบาลและสถานประกอบการเพื่อสุขภาพผ่านเกณฑ์มาตรฐานตามที่กฎหมายกําหนด</t>
  </si>
  <si>
    <t>ส่วนกลาง</t>
  </si>
  <si>
    <t>จังหวัด</t>
  </si>
  <si>
    <t>เขต</t>
  </si>
  <si>
    <t>รวม 15 แผนงาน 45 โครงการ 80 ตัวชี้วัด</t>
  </si>
  <si>
    <t>หมายเหตุ * คือ PA ของปลัดกระทรวงสาธารณสุข และผู้ตรวจราชการ ปี 2561</t>
  </si>
  <si>
    <t>* ร้อยละของคณะกรรมการพัฒนาคุณภาพชีวิตระดับอำเภอที่มีคุณภาพ (พชอ.) (District Health Board : DHB)</t>
  </si>
  <si>
    <t>*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</si>
  <si>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* ร้อยละของโรงพยาบาลที่พัฒนาอนามัยสิ่งแวดล้อมได้ตามเกณฑ์ GREEN&amp;CLEAN Hospital</t>
  </si>
  <si>
    <t>* ร้อยละของคลินิกหมอครอบครัวที่เปิดดำเนินการในพื้นที่ (Primary Care Cluster)</t>
  </si>
  <si>
    <t>* ร้อยละของโรงพยาบาลที่ใช้ยาอย่างสมเหตุผล (RDU) 29.1 ร้อยละของโรงพยาบาลมีระบบจัดการการดื้อยาต้านจุลชีพอย่างบูรณาการ (AMR)</t>
  </si>
  <si>
    <t>* ร้อยละของผู้ป่วยที่เข้ารับการผ่าตัดแบบ One Day Surgery</t>
  </si>
  <si>
    <t>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</si>
  <si>
    <t xml:space="preserve">* อัตราความสำเร็จการรักษาผู้ป่วยวัณโรคปอดรายใหม่ </t>
  </si>
  <si>
    <t>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</si>
  <si>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* จำนวนเมืองสมุนไพร อย่างน้อยเขตละ 1 จังหวัด</t>
  </si>
  <si>
    <t>* ร้อยละของหน่วยงานที่มีการนำดัชนีความสุขของคนทำงาน (Happinometer) ไปใช้</t>
  </si>
  <si>
    <t>* อัตราการคงอยู่ของบุคลากรสาธารณสุข (Retention rate)</t>
  </si>
  <si>
    <t>* 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</t>
  </si>
  <si>
    <t>* ร้อยละของโรงพยาบาลสังกัดกระทรวงสาธารณสุขมีคุณภาพมาตรฐานผ่านการรับรอง HA ขั้น 3</t>
  </si>
  <si>
    <t>* ร้อยละของ รพ.สต. ที่ผ่านเกณฑ์การพัฒนาคุณภาพ รพ.สต. ติดดาว</t>
  </si>
  <si>
    <t>* ร้อยละของหน่วยบริการที่ประสบภาวะวิกฤติทางการเงิน</t>
  </si>
  <si>
    <t>&gt; 50</t>
  </si>
  <si>
    <t>ไม่ผ่าน</t>
  </si>
  <si>
    <t>&gt; 66</t>
  </si>
  <si>
    <t>6. ร้อยละของเด็กวัยเรียน สูงดีสมส่วน</t>
  </si>
  <si>
    <t>ผลงานตามตัวชี้วัดกระทรวงสาธารณสุข ปีงบประมาณ 2561</t>
  </si>
  <si>
    <t>8. ร้อยละเด็กกลุ่มอายุ 0-12 ปีฟันดีไม่มีผุ (cavity free)</t>
  </si>
  <si>
    <t>&gt; 54</t>
  </si>
  <si>
    <t>10. ร้อยละของวัยทำงานอายุ 30-44 ปี มีค่าดัชนีมวลกายปกติ</t>
  </si>
  <si>
    <t>&gt; 55</t>
  </si>
  <si>
    <t>หมายเหตุ</t>
  </si>
  <si>
    <t>จำนวนประชากรวัยทำงานอายุ 30 ปี - 44 ปี 11 เดือน 29 วัน ที่ชั่งน้ำหนักวัดส่วนสูงทั้งหมด ประมวลผลจากแฟ้ม NCDSCREEN</t>
  </si>
  <si>
    <t>ซึ่งตามนโยบายของแฟ้มแล้ว จะเก็บข้อมูลคนที่ไม่ป่วยด้วยโรคเบาหวาน/ความดันโลหิต ที่มาคัดกรอง โดยอายุที่ 35 ปีขึ้นไป</t>
  </si>
  <si>
    <t>ดังนั้นจะขาดข้อมูลในส่วนประชากรอายุ 30-34 ปี แต่ก็มีบางจังหวัดที่ยังคัดกรองประชากรที่อายุ 15 ปีขึ้นไปด้วยเช่นกัน </t>
  </si>
  <si>
    <t>12. ร้อยละของ Healthy Ageing</t>
  </si>
  <si>
    <t>ประเมินจากผู้สูงอายุไทย อายุตั้งแต่ 60 ปีบริบูรณ์ขึ้นไป ในเขตพื้นที่รับผิดชอบ</t>
  </si>
  <si>
    <t>รหัส 1B1280 ติดสังคม (ADL 12-20 คะแนน) </t>
  </si>
  <si>
    <t>รหัส 1B1281 ติดบ้าน (ADL 5-11 คะแนน) </t>
  </si>
  <si>
    <t>รหัส 1B1282 ภาวะติดเตียง (ADL 0-4 คะแนน)</t>
  </si>
  <si>
    <t>ผลงาน ต.ค. 60 - มี.ค. 61</t>
  </si>
  <si>
    <t>ผลงาน ปี 2560 ร้อยละ 98.88</t>
  </si>
  <si>
    <t>ค่าเป้าหมาย ปี 2561 มากกว่าหรือเท่ากับปี 2560</t>
  </si>
  <si>
    <t>&gt; 98.88</t>
  </si>
  <si>
    <t>อัตราผู้ป่วยความดันโลหิตสูงรายใหม่จากกลุ่มเสี่ยงและสงสัยป่วยความดันโลหิตสูง</t>
  </si>
  <si>
    <t>อัตราผู้ป่วยเบาหวานรายใหม่จากกลุ่มเสี่ยงเบาหวาน</t>
  </si>
  <si>
    <t xml:space="preserve">19.1 อัตราผู้ป่วยเบาหวานรายใหม่จากกลุ่มเสี่ยงเบาหวาน </t>
  </si>
  <si>
    <t>&lt; 2.40</t>
  </si>
  <si>
    <t>19.2 อัตรากลุ่มสงสัยป่วยความดันโลหิตสูงในเขตรับผิดชอบได้รับการวัดความดันโลหิตที่บ้าน</t>
  </si>
  <si>
    <t>NA</t>
  </si>
  <si>
    <t>ร้อยละโรคความดันโลหิตสูงที่ควบคุมได้</t>
  </si>
  <si>
    <t>ร้อยละของผู้ป่วยโรคเบาหวานที่ควบคุมได้</t>
  </si>
  <si>
    <t>26.1 ร้อยละของผู้ป่วยโรคเบาหวานที่ควบคุมได้</t>
  </si>
  <si>
    <t>&gt;= 40</t>
  </si>
  <si>
    <t>ผู้ป่วยที่อยู่ในเขตรับผิดชอบ Typearea 1,3</t>
  </si>
  <si>
    <t>ผู้ป่วย</t>
  </si>
  <si>
    <t>ได้ตรวจ</t>
  </si>
  <si>
    <t>ควบคุมได้</t>
  </si>
  <si>
    <t>26.1 ร้อยละของผู้ป่วยโรคความดันโลหิตสูงที่ควบคุมได้</t>
  </si>
  <si>
    <t>&gt;= 50</t>
  </si>
  <si>
    <t>27.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</si>
  <si>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&gt;= 80</t>
  </si>
  <si>
    <t>28. อัตราตายของผู้ป่วยโรคหลอดเลือดสมอง</t>
  </si>
  <si>
    <t>&lt; 7</t>
  </si>
  <si>
    <t>30. ร้อยละการส่งต่อผู้ป่วยนอกเขตสุขภาพลดลง</t>
  </si>
  <si>
    <t>ไตรมาส</t>
  </si>
  <si>
    <t>2560 (A)</t>
  </si>
  <si>
    <t>2561 (B)</t>
  </si>
  <si>
    <t>ไตรมาสที่ 1</t>
  </si>
  <si>
    <t>ไตรมาสที่ 2</t>
  </si>
  <si>
    <t>ไตรมาสที่ 3</t>
  </si>
  <si>
    <t>ไตรมาสที่ 4</t>
  </si>
  <si>
    <t>ผลลัพธ์ (A-B)/A*100</t>
  </si>
  <si>
    <t>30. อัตราตายทารกแรกเกิด อายุน้อยกว่าหรือเท่ากับ 28 วัน</t>
  </si>
  <si>
    <t>5 ต่อ 1000</t>
  </si>
  <si>
    <t>ร้อยละของโรงพยาบาลที่มีทีม Capture the fracture</t>
  </si>
  <si>
    <t>33.  ร้อยละของผู้ป่วยนอกได้รับบริการการแพทย์แผนไทยและการแพทย์ทางเลือก</t>
  </si>
  <si>
    <t>รวมตัวชี้วัดกระทรวง HDC คลิกที่นี่</t>
  </si>
  <si>
    <t>36. อัตราตายผู้ป่วยติดเชื้อในกระแสเลือดแบบรุนแรงชนิด community-acquired</t>
  </si>
  <si>
    <t>D</t>
  </si>
  <si>
    <t>A</t>
  </si>
  <si>
    <t>B</t>
  </si>
  <si>
    <t>C</t>
  </si>
  <si>
    <t>A+C</t>
  </si>
  <si>
    <t>จำนวน</t>
  </si>
  <si>
    <t>(A+C)/D *100</t>
  </si>
  <si>
    <t>&lt; 30</t>
  </si>
  <si>
    <t>คำอธิบาย</t>
  </si>
  <si>
    <t>D = จำนวนผู้ป่วยติดเชื้อในกระแสเลือดแบบรุนแรงชนิด community-acquired ทั้งหมดที่ลง ICD 10 รหัส R65.1 และ R57.2 ใน Principle Diagnosis และ Comorbidity ไม่นับรวมที่ลงใน Post Admission Comorbidity (complication) และไม่นับรวมผู้ป่วย palliative (รหัส Z51.5)</t>
  </si>
  <si>
    <t>A = จำนวนผู้ป่วยที่เสียชีวิต(dead) จากภาวะการติดเชื้อในกระแสเลือดแบบรุนแรงชนิด community-acquired ที่ลง ICD10 รหัส R65.1 และ R57.2 ใน Principle Diagnosis และ Comorbidity ไม่นับรวมที่ลงใน Post Admission Comorbidity (complication) และไม่นับรวมผู้ป่วย palliative (รหัส Z51.5)</t>
  </si>
  <si>
    <t xml:space="preserve">B = จำนวนผู้ป่วยปฏิเสธการรักษา จากภาวะการติดเชื้อในกระแสเลือดแบบรุนแรงชนิด community-acquired ที่ลง ICD 10 รหัส R65.1 และ R57.2 ใน Principle Diagnosis และ Comorbidity ไม่นับรวมที่ลงใน Post Admission Comorbidity (complication) และไม่นับรวมผู้ป่วย palliative(รหัส Z51.5) โดยมีสถานภาพการจำหน่าย (Discharge status) = 2 ปฏิเสธการรักษา,และวิธีการจำหน่าย (Discharge type) = 2 ดีขึ้น </t>
  </si>
  <si>
    <t>C = จำนวนผู้ป่วยปฏิเสธการรักษาเพื่อนำกลับไปเสียชีวิตที่บ้าน (against advise) จากภาวะการติดเชื้อในกระแสเลือดแบบรุนแรงชนิด community-acquired ที่ลง ICD 10 รหัส R65.1 และ R57.2 ใน Principle Diagnosis และ Comorbidity ไม่นับรวมที่ลงใน Post Admission Comorbidity (complication) และไม่นับรวมผู้ป่วย palliative(รหัส Z51.5) โดยมีสถานภาพการจำหน่าย (Discharge status) = 2 ปฏิเสธการรักษา,และวิธีการจำหน่าย (Discharge type) = 3 ไม่ดีขึ้น</t>
  </si>
  <si>
    <t>43. ร้อยละของผู้ป่วย CKD ที่มีอัตราการลดลงของ eGFR&lt;4 ml/min/1.73m2/yr</t>
  </si>
  <si>
    <t>&gt; 65</t>
  </si>
  <si>
    <t>&lt; 12</t>
  </si>
  <si>
    <t>50. 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</si>
  <si>
    <t>67.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</si>
  <si>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>&gt; 70</t>
  </si>
  <si>
    <t>เป้าหมาย B</t>
  </si>
  <si>
    <t>ผลงาน A</t>
  </si>
  <si>
    <r>
      <rPr>
        <b/>
        <sz val="10"/>
        <color rgb="FF333333"/>
        <rFont val="Tahoma"/>
        <family val="2"/>
        <scheme val="major"/>
      </rPr>
      <t>B</t>
    </r>
    <r>
      <rPr>
        <sz val="10"/>
        <color rgb="FF333333"/>
        <rFont val="Tahoma"/>
        <family val="2"/>
        <scheme val="major"/>
      </rPr>
      <t xml:space="preserve"> หมายถึง จำนวนประชากรอายุ 35 ปี ขึ้นไป ในเขตรับผิดชอบทั้งหมด มีค่าระดับน้ำตาลอดอาหาร (FPG) อยู่ระหว่าง 100-125 mg/dl หรือมีค่าระดับน้ำตาลโดยไม่อดอาหาร (RPG) อยู่ระหว่าง 140-199 mg/dl ในปีที่ผ่านมา</t>
    </r>
  </si>
  <si>
    <r>
      <rPr>
        <b/>
        <sz val="10"/>
        <color rgb="FF333333"/>
        <rFont val="Tahoma"/>
        <family val="2"/>
        <scheme val="major"/>
      </rPr>
      <t>A</t>
    </r>
    <r>
      <rPr>
        <sz val="10"/>
        <color rgb="FF333333"/>
        <rFont val="Tahoma"/>
        <family val="2"/>
        <scheme val="major"/>
      </rPr>
      <t xml:space="preserve"> หมายถึง จำนวนประชากรอายุ 35 ปี ขึ้นไป ในเขตรับผิดชอบ มีค่าระดับน้ำตาลอดอาหาร (FPG) อยู่ระหว่าง 100-125 mg/dl หรือมีค่าระดับน้ำตาลโดยไม่อดอาหาร (RPG) อยู่ระหว่าง 140-199 mg/dl ในปีที่ผ่านมา ได้รับการวินิจฉัยว่าเป็นโรคเบาหวานรายใหม่ และขึ้นทะเบียนในปีงบประมาณปัจจุบัน</t>
    </r>
  </si>
  <si>
    <t>&gt;10</t>
  </si>
  <si>
    <t>อัตราส่วนการตายมารดาไทย ( ไม่เกิน 20 ต่อการเกิดมีชีพแสนคน  )</t>
  </si>
  <si>
    <t>รายงาน</t>
  </si>
  <si>
    <t>อัตราการคลอดมีชีพในหญิงอายุ 15-19 ปี (40 ต่อจํานวนประชากรหญิงอายุ 15-19 ปีพันคน)</t>
  </si>
  <si>
    <t>ร้อยละของตำบลที่มีระบบการส่งเสริมสุขภาพดูแลผู้สูงอายุระยะยาว (Long Term Care) ในชุมชนผ่านเกณฑ์     ( ร้อยละ 60  )</t>
  </si>
  <si>
    <t>ร้อยละของคณะกรรมการพัฒนาคุณภาพชีวิตระดับอำเภอที่มีคุณภาพ (พชอ.) (District Health Board : DHB)</t>
  </si>
  <si>
    <t>PA1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</si>
  <si>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</si>
  <si>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PA2</t>
  </si>
  <si>
    <t>&gt; 60</t>
  </si>
  <si>
    <t>อัตราการเสียชีวิตจากการจมน้ำของเด็กอายุน้อยกว่า 15 ปี  ( ≤ 4.5 ต่อประชากรเด็กอายุต่ำกว่า 15 ปีแสนคน  )</t>
  </si>
  <si>
    <t>อัตราการเสียชีวิตจากการบาดเจ็บทางถนน     ( **ไม่เกิน 14 ต่อแสนประชากร เกณฑ์  )</t>
  </si>
  <si>
    <t>อัตราผู้ป่วยเบาหวานรายใหม่จากกลุ่มเสี่ยงเบาหวาน และอัตราประชากรกลุ่มสงสัยป่วยความดันโลหิตสูง ในเขตรับผิดชอบได้รับการวัดความดันโลหิตที่บ้าน</t>
  </si>
  <si>
    <t>ร้อยละของโรงพยาบาลที่พัฒนาอนามัยสิ่งแวดล้อมได้ตามเกณฑ์ Green &amp; Clean Hospital</t>
  </si>
  <si>
    <t>PA3</t>
  </si>
  <si>
    <t>โรงพยาบาลผ่านเกณฑ์ฯ ระดับพื้นฐาน  PA3     ( ร้อยละ100  )</t>
  </si>
  <si>
    <t>โรงพยาบาลผ่านเกณฑ์ฯ ระดับดี  PA3     (  ร้อยละ 50  )</t>
  </si>
  <si>
    <t>โรงพยาบาลผ่านเกณฑ์ฯ ระดับดีมาก  PA3     ( ร้อยละ20  )</t>
  </si>
  <si>
    <t xml:space="preserve">ร้อยละของคลินิกหมอครอบครัวที่เปิดดำเนินการในพื้นที่ (Primary Care Cluster) ผลงานสะสม  PA4    PA2   ( **อย่างน้อยร้อยละ 90  ) </t>
  </si>
  <si>
    <t>PA4</t>
  </si>
  <si>
    <t>ร้อยละของคลินิกหมอครอบครัวที่เปิดดำเนินการในพื้นที่ (Primary Care Cluster)ปี61  PA4    PA2   ( **อย่างน้อยร้อยละ 90  )</t>
  </si>
  <si>
    <t>ร้อยละของคลินิกหมอครอบครัวที่เปิดดำเนินการในพื้นที่ (Primary Care Cluster)ปี60  PA4    PA2   ( **อย่างน้อยร้อยละ 90  )</t>
  </si>
  <si>
    <t>ร้อยละของคลินิกหมอครอบครัวที่เปิดดำเนินการในพื้นที่ (Primary Care Cluster)ปี59  PA4    PA2   ( **อย่างน้อยร้อยละ 90  )</t>
  </si>
  <si>
    <t>ร้อยละของโรงพยาบาลที่ใช้ยาอย่างสมเหตุสมผล</t>
  </si>
  <si>
    <t xml:space="preserve">ร้อยละของโรงพยาบาลที่ใช้ยาอย่างสมเหตุสมผล (RDU) ขั้นที่ 1  PA5     (  ≥ ร้อยละ 80  ) </t>
  </si>
  <si>
    <t>ร้อยละของโรงพยาบาลที่ใช้ยาอย่างสมเหตุสมผล (RDU) ขั้นที่ 2  PA5     (  ≥ ร้อยละ 20  )</t>
  </si>
  <si>
    <t xml:space="preserve">ร้อยละของโรงพยาบาลที่มีระบบจัดการการดื้อยาต้านจุลชีพอย่างบูรณาการ AMR  PA5     (  ≥ ร้อยละ 70  ) </t>
  </si>
  <si>
    <t>ร้อยละการส่งต่อผู้ป่วยนอกเขตสุขภาพ 4สาขา (สาขาโรคหัวใจ, โรคมะเร็ง, บาดเจ็บและฉุกเฉิน และทารกแรกเกิด)     ( ลดลงร้อยละ 10  )</t>
  </si>
  <si>
    <t>ร้อยละของผู้ป่วยนอกได้รับบริการการแพทย์แผนไทยและการแพทย์ทางเลือก     ( อย่างน้อยร้อยละ 20  )</t>
  </si>
  <si>
    <t>ร้อยละของผู้ป่วยนอกได้รับบริการการแพทย์แผนไทยและการแพทย์ทางเลือก (รพศ./รพท.)     ( อย่างน้อยร้อยละ 10  )</t>
  </si>
  <si>
    <t>ร้อยละของผู้ป่วยนอกได้รับบริการการแพทย์แผนไทยและการแพทย์ทางเลือก (รพช.)     (  อย่างน้อยร้อยละ 20  )</t>
  </si>
  <si>
    <t>ร้อยละของผู้ป่วยนอกได้รับบริการการแพทย์แผนไทยและการแพทย์ทางเลือก (รพ.สต.)     ( อย่างน้อยร้อยละ30  )</t>
  </si>
  <si>
    <t>PA5</t>
  </si>
  <si>
    <t>ร้อยละโรงพยาบาลตั้งแต่ระดับ F2 ขึ้นไปสามารถให้ยาละลายลิ่มเลือด (Fibrinolytic drug) ในผู้ป่วย STEMI ได้</t>
  </si>
  <si>
    <t>อัตราตายจากโรคหลอดเลือดหัวใจ     ( 27 ต่อประชากรแสนคน  )</t>
  </si>
  <si>
    <t>อัตราส่วนของจำนวนผู้ยินยอมบริจาคอวัยวะจากผู้ป่วยสมองตาย ต่อจำนวนผู้ป่วยเสียชีวิตในโรงพยาบาล     ( 0.7 : 100  )</t>
  </si>
  <si>
    <t>ร้อยละของผู้ป่วยยาเสพติดที่ได้รับการบำบัดรักษา และหยุดเสพต่อเนื่อง (remission)     ( ร้อยละ 90  )</t>
  </si>
  <si>
    <t>ร้อยละของผู้ป่วยที่เข้ารับการผ่าตัด (One Day Surgery,Minimally Invasive Surgery)</t>
  </si>
  <si>
    <t xml:space="preserve">ร้อยละของจำนวนผู้ป่วยที่ได้รับวินิจฉัยตาม 12 โรคหัตถการ ได้รับบริการแบบ One Day Surgery   PA6     ( ร้อยละ 15  ) </t>
  </si>
  <si>
    <t>ร้อยละของผู้ป่วยที่เข้ารับการผ่าตัดแบบ Minimally Invasive Surgery   PA6     ( ร้อยละ 10  )</t>
  </si>
  <si>
    <t>PA6</t>
  </si>
  <si>
    <t xml:space="preserve">อัตราความสำเร็จการรักษาผู้ป่วยวัณโรคปอดรายใหม่  PA8    PA3   ( ร้อยละ 85  ) </t>
  </si>
  <si>
    <t>PA8</t>
  </si>
  <si>
    <t>PA7</t>
  </si>
  <si>
    <t>จำนวนเมืองสมุนไพร  PA9     ( จังหวัดสุรินทร์  )</t>
  </si>
  <si>
    <t xml:space="preserve">มูลค่าของการใช้สมุนไพรในสถานบริการสาธารณสุขเพิ่มขึ้น ร้อยละ 15  PA9     ( ร้อยละ15  ) </t>
  </si>
  <si>
    <t>PA9</t>
  </si>
  <si>
    <t>ร้อยละของหน่วยงานที่มีการนำดัชนีความสุขของคนทำงาน (Happinometer) ไปใช้     ( ร้อยละ 60  )</t>
  </si>
  <si>
    <t>ร้อยละของหน่วยงานที่มีการนำดัชนีความสุขของคนทำงาน (Happinometer) ไปใช้ระดับ 3     ( ร้อยละ 60  )</t>
  </si>
  <si>
    <t>ร้อยละของหน่วยงานที่มีการนำดัชนีความสุขของคนทำงาน (Happinometer) ไปใช้ระดับ 4     ( ร้อยละ 60  )</t>
  </si>
  <si>
    <t>ร้อยละของหน่วยงานที่มีการนำดัชนีความสุขของคนทำงาน (Happinometer) ไปใช้ระดับ 5     ( ร้อยละ 60  )</t>
  </si>
  <si>
    <t>อัตราการคงอยู่ของบุคลากรด้านสุขภาพ (Retention Rate)  PA10    PA4   ( ไม่น้อยกว่าร้อยละ 85  )</t>
  </si>
  <si>
    <t>PA10</t>
  </si>
  <si>
    <t>ร้อยละของหน่วยงานในสังกัดกระทรวงสาธารณสุขผ่านเกณฑ์การประเมิน ITA     ( ร้อยละ 90  )</t>
  </si>
  <si>
    <t>ร้อยละของสำนักงานสาธารณสุขจังหวัดผ่านเกณฑ์การประเมิน ITA     ( ร้อยละ 90  )</t>
  </si>
  <si>
    <t>ร้อยละของสำนักงานสาธารณสุขอำเภอผ่านเกณฑ์การประเมิน ITA     ( ร้อยละ 90  )</t>
  </si>
  <si>
    <t>ร้อยละของโรงพยาบาลศูนย์/โรงพยาบาลทั่วไปผ่านเกณฑ์การประเมิน ITA     ( ร้อยละ 90  )</t>
  </si>
  <si>
    <t>ร้อยละของโรงพยาบาลชุมชนผ่านเกณฑ์การประเมิน ITA     ( ร้อยละ 90  )</t>
  </si>
  <si>
    <t>ร้อยละของการจัดซื้อร่วมของยา เวชภัณฑ์ที่ไม่ใช่ยา วัสดุวิทยาศาสตร์ และวัสดุทันตกรรม     ( ร้อยละ 20  )</t>
  </si>
  <si>
    <t>ร้อยละของการจัดซื้อร่วมของยา     ( ร้อยละ 20  )</t>
  </si>
  <si>
    <t>ร้อยละของการจัดซื้อร่วมของ วัสดุวิทยาศาสตร์     ( ร้อยละ 20  )</t>
  </si>
  <si>
    <t>ร้อยละของการจัดซื้อร่วมของ วัสดุทันตกรรม     ( ร้อยละ 20  )</t>
  </si>
  <si>
    <t>ร้อยละของการจัดซื้อร่วมของ วัสดุการแพทย์     ( ร้อยละ 20  )</t>
  </si>
  <si>
    <t>ร้อยละของหน่วยงานภายในกระทรวงสาธารณสุขผ่านเกณฑ์การประเมินระบบการควบคุมภายใน  ( ร้อยละ8  )</t>
  </si>
  <si>
    <t>PA11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</si>
  <si>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 ( **ระดับ 5  )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</si>
  <si>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(สสจ.)  ( ร้อยละ 100  )</t>
  </si>
  <si>
    <t>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 (PMQA) (สสอ.)  ( ร้อยละ 25  )</t>
  </si>
  <si>
    <t>PA12</t>
  </si>
  <si>
    <t>ร้อยละของโรงพยาบาลสังกัดกระทรวงสาธารณสุขมีคุณภาพมาตรฐานผ่านการรับรอง HA ขั้น 3 ( ร้อยละ 90  )</t>
  </si>
  <si>
    <t>ร้อยละของโรงพยาบาลสังกัดกระทรวงสาธารณสุขมีคุณภาพมาตรฐานผ่านการรับรอง HA ขั้น 3 (รพศ./รพท./รพ.กรมสุขภาพจิต )  ( ร้อยละ 100  )</t>
  </si>
  <si>
    <t>ร้อยละของโรงพยาบาลสังกัดกระทรวงสาธารณสุขมีคุณภาพมาตรฐานผ่านการรับรอง HA ขั้น 3 (รพช.) (  ร้อยละ 80  )</t>
  </si>
  <si>
    <t>PA13</t>
  </si>
  <si>
    <t xml:space="preserve">ร้อยละของรพ.สต. ที่ผ่านเกณฑ์การพัฒนาคุณภาพ รพ.สต.ติดดาว ( ร้อยละ 25  ) </t>
  </si>
  <si>
    <t>จำนวนโรงพยาบาลส่งเสริมสุขภาพตำบล ระดับ 5ดาว  PA13     ( ร้อยละ 25  )</t>
  </si>
  <si>
    <t>อยละของหน่วยบริการที่ประสบภาวะวิกฤติทางการเงิน  PA14    PA5   ( **ไม่เกินร้อยละ 6  )</t>
  </si>
  <si>
    <t>PA14</t>
  </si>
  <si>
    <t>กำลังดำเนินการ</t>
  </si>
  <si>
    <t>วันที่ 30 เมษายน 2561</t>
  </si>
  <si>
    <t>ผลงาน เม.ย. - ก.ย. 61</t>
  </si>
  <si>
    <t>&gt; 20</t>
  </si>
  <si>
    <t>ข้อมูล ณ วันที่ 8 ตุลาคม 2561</t>
  </si>
  <si>
    <t>วันที่ 8 ตุลาคม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</si>
</sst>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0"/>
      <color theme="1"/>
      <name val="Tahoma"/>
      <family val="2"/>
      <scheme val="maj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sz val="10"/>
      <color rgb="FF333333"/>
      <name val="Arial"/>
      <family val="2"/>
    </font>
    <font>
      <b/>
      <sz val="10"/>
      <color theme="1"/>
      <name val="Tahoma"/>
      <family val="2"/>
      <scheme val="minor"/>
    </font>
    <font>
      <b/>
      <sz val="10"/>
      <color rgb="FF333333"/>
      <name val="Arial"/>
      <family val="2"/>
    </font>
    <font>
      <sz val="10"/>
      <color rgb="FF333333"/>
      <name val="Tahoma"/>
      <family val="2"/>
      <scheme val="major"/>
    </font>
    <font>
      <b/>
      <sz val="10"/>
      <color rgb="FF333333"/>
      <name val="Tahoma"/>
      <family val="2"/>
      <scheme val="major"/>
    </font>
    <font>
      <sz val="11"/>
      <color rgb="FF333333"/>
      <name val="Tahoma"/>
      <family val="2"/>
      <scheme val="minor"/>
    </font>
    <font>
      <sz val="1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1" xfId="1" applyBorder="1"/>
    <xf numFmtId="0" fontId="3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8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2" fillId="5" borderId="0" xfId="1" applyFill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1"/>
    <xf numFmtId="0" fontId="2" fillId="0" borderId="1" xfId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8" borderId="0" xfId="0" applyFill="1"/>
    <xf numFmtId="0" fontId="0" fillId="9" borderId="1" xfId="0" applyFill="1" applyBorder="1" applyAlignment="1">
      <alignment horizontal="center"/>
    </xf>
    <xf numFmtId="0" fontId="0" fillId="8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0" borderId="1" xfId="0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2" fontId="4" fillId="10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0" fillId="0" borderId="0" xfId="0" applyBorder="1"/>
    <xf numFmtId="0" fontId="0" fillId="0" borderId="0" xfId="0" applyFont="1" applyFill="1" applyAlignment="1">
      <alignment vertical="center"/>
    </xf>
    <xf numFmtId="1" fontId="0" fillId="0" borderId="0" xfId="0" applyNumberFormat="1"/>
    <xf numFmtId="1" fontId="0" fillId="11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2" fontId="4" fillId="7" borderId="1" xfId="0" applyNumberFormat="1" applyFont="1" applyFill="1" applyBorder="1" applyAlignment="1">
      <alignment horizontal="center" wrapText="1"/>
    </xf>
    <xf numFmtId="0" fontId="9" fillId="0" borderId="0" xfId="0" applyFont="1"/>
    <xf numFmtId="0" fontId="6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2" fillId="5" borderId="1" xfId="1" applyFill="1" applyBorder="1"/>
    <xf numFmtId="49" fontId="0" fillId="7" borderId="1" xfId="0" applyNumberForma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2" fontId="0" fillId="9" borderId="1" xfId="0" applyNumberFormat="1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1" xfId="0" applyFont="1" applyFill="1" applyBorder="1"/>
    <xf numFmtId="0" fontId="0" fillId="0" borderId="1" xfId="0" applyFont="1" applyBorder="1" applyAlignment="1">
      <alignment wrapText="1"/>
    </xf>
    <xf numFmtId="2" fontId="0" fillId="0" borderId="0" xfId="0" applyNumberFormat="1" applyFont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2" fillId="9" borderId="1" xfId="0" applyFont="1" applyFill="1" applyBorder="1"/>
    <xf numFmtId="0" fontId="2" fillId="0" borderId="1" xfId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2" fontId="4" fillId="8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4" fillId="1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7" xfId="1" applyBorder="1" applyAlignment="1">
      <alignment horizontal="right"/>
    </xf>
    <xf numFmtId="0" fontId="2" fillId="0" borderId="0" xfId="1"/>
    <xf numFmtId="49" fontId="0" fillId="0" borderId="0" xfId="0" applyNumberFormat="1" applyAlignment="1">
      <alignment horizontal="left"/>
    </xf>
    <xf numFmtId="0" fontId="0" fillId="4" borderId="0" xfId="0" applyFont="1" applyFill="1" applyAlignment="1">
      <alignment horizontal="left" vertic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0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 vertical="center"/>
    </xf>
    <xf numFmtId="49" fontId="4" fillId="8" borderId="5" xfId="0" applyNumberFormat="1" applyFont="1" applyFill="1" applyBorder="1" applyAlignment="1">
      <alignment horizontal="center" vertical="center"/>
    </xf>
    <xf numFmtId="49" fontId="4" fillId="8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'3'!$E$4:$E$19</c:f>
              <c:numCache>
                <c:formatCode>0.00</c:formatCode>
                <c:ptCount val="16"/>
                <c:pt idx="0">
                  <c:v>93.75</c:v>
                </c:pt>
                <c:pt idx="1">
                  <c:v>93.627450980392155</c:v>
                </c:pt>
                <c:pt idx="2">
                  <c:v>95.798319327731093</c:v>
                </c:pt>
                <c:pt idx="3">
                  <c:v>97.6</c:v>
                </c:pt>
                <c:pt idx="4">
                  <c:v>97.468354430379748</c:v>
                </c:pt>
                <c:pt idx="5">
                  <c:v>97.570850202429156</c:v>
                </c:pt>
                <c:pt idx="6">
                  <c:v>99.401197604790426</c:v>
                </c:pt>
                <c:pt idx="7">
                  <c:v>92.622950819672127</c:v>
                </c:pt>
                <c:pt idx="8">
                  <c:v>98.86363636363636</c:v>
                </c:pt>
                <c:pt idx="9">
                  <c:v>98.461538461538467</c:v>
                </c:pt>
                <c:pt idx="10">
                  <c:v>100</c:v>
                </c:pt>
                <c:pt idx="11">
                  <c:v>83.78378378378379</c:v>
                </c:pt>
                <c:pt idx="12">
                  <c:v>78.346456692913392</c:v>
                </c:pt>
                <c:pt idx="13">
                  <c:v>99.183673469387756</c:v>
                </c:pt>
                <c:pt idx="14">
                  <c:v>97.630331753554501</c:v>
                </c:pt>
                <c:pt idx="15">
                  <c:v>91.379310344827587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80896"/>
        <c:axId val="115294976"/>
      </c:barChart>
      <c:catAx>
        <c:axId val="11528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5294976"/>
        <c:crosses val="autoZero"/>
        <c:auto val="1"/>
        <c:lblAlgn val="ctr"/>
        <c:lblOffset val="100"/>
        <c:noMultiLvlLbl val="0"/>
      </c:catAx>
      <c:valAx>
        <c:axId val="115294976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2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'26.1'!$F$4:$F$19</c:f>
              <c:numCache>
                <c:formatCode>0.00</c:formatCode>
                <c:ptCount val="16"/>
                <c:pt idx="0">
                  <c:v>27.184466019417474</c:v>
                </c:pt>
                <c:pt idx="1">
                  <c:v>30.077120822622106</c:v>
                </c:pt>
                <c:pt idx="2">
                  <c:v>41.527446300715994</c:v>
                </c:pt>
                <c:pt idx="3">
                  <c:v>37.602179836512263</c:v>
                </c:pt>
                <c:pt idx="4">
                  <c:v>38.744588744588746</c:v>
                </c:pt>
                <c:pt idx="5">
                  <c:v>36</c:v>
                </c:pt>
                <c:pt idx="6">
                  <c:v>30.650154798761609</c:v>
                </c:pt>
                <c:pt idx="7">
                  <c:v>37.236084452975049</c:v>
                </c:pt>
                <c:pt idx="8">
                  <c:v>34.183673469387756</c:v>
                </c:pt>
                <c:pt idx="9">
                  <c:v>42.532467532467535</c:v>
                </c:pt>
                <c:pt idx="10">
                  <c:v>33.850931677018636</c:v>
                </c:pt>
                <c:pt idx="11">
                  <c:v>42.891566265060241</c:v>
                </c:pt>
                <c:pt idx="12">
                  <c:v>35.223880597014926</c:v>
                </c:pt>
                <c:pt idx="13">
                  <c:v>28.944099378881987</c:v>
                </c:pt>
                <c:pt idx="14">
                  <c:v>41.441441441441441</c:v>
                </c:pt>
                <c:pt idx="15">
                  <c:v>35.540838852097131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51968"/>
        <c:axId val="123653504"/>
      </c:barChart>
      <c:catAx>
        <c:axId val="123651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653504"/>
        <c:crosses val="autoZero"/>
        <c:auto val="1"/>
        <c:lblAlgn val="ctr"/>
        <c:lblOffset val="100"/>
        <c:noMultiLvlLbl val="0"/>
      </c:catAx>
      <c:valAx>
        <c:axId val="12365350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651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'26.2'!$F$4:$F$19</c:f>
              <c:numCache>
                <c:formatCode>0.00</c:formatCode>
                <c:ptCount val="16"/>
                <c:pt idx="0">
                  <c:v>32.478632478632477</c:v>
                </c:pt>
                <c:pt idx="1">
                  <c:v>48.775894538606401</c:v>
                </c:pt>
                <c:pt idx="2">
                  <c:v>34.503816793893129</c:v>
                </c:pt>
                <c:pt idx="3">
                  <c:v>33.163265306122447</c:v>
                </c:pt>
                <c:pt idx="4">
                  <c:v>18.459302325581394</c:v>
                </c:pt>
                <c:pt idx="5">
                  <c:v>62.420382165605098</c:v>
                </c:pt>
                <c:pt idx="6">
                  <c:v>30</c:v>
                </c:pt>
                <c:pt idx="7">
                  <c:v>47.400990099009903</c:v>
                </c:pt>
                <c:pt idx="8">
                  <c:v>46.013289036544847</c:v>
                </c:pt>
                <c:pt idx="9">
                  <c:v>52.164009111617311</c:v>
                </c:pt>
                <c:pt idx="10">
                  <c:v>42.99287410926366</c:v>
                </c:pt>
                <c:pt idx="11">
                  <c:v>43.791946308724832</c:v>
                </c:pt>
                <c:pt idx="12">
                  <c:v>27.574370709382151</c:v>
                </c:pt>
                <c:pt idx="13">
                  <c:v>47.02048417132216</c:v>
                </c:pt>
                <c:pt idx="14">
                  <c:v>49.504950495049506</c:v>
                </c:pt>
                <c:pt idx="15">
                  <c:v>37.395986294664709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17504"/>
        <c:axId val="125124608"/>
      </c:barChart>
      <c:catAx>
        <c:axId val="107317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5124608"/>
        <c:crosses val="autoZero"/>
        <c:auto val="1"/>
        <c:lblAlgn val="ctr"/>
        <c:lblOffset val="100"/>
        <c:noMultiLvlLbl val="0"/>
      </c:catAx>
      <c:valAx>
        <c:axId val="12512460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31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'27'!$B$4:$B$19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'27'!$E$4:$E$19</c:f>
              <c:numCache>
                <c:formatCode>0.00</c:formatCode>
                <c:ptCount val="16"/>
                <c:pt idx="0">
                  <c:v>87.203791469194314</c:v>
                </c:pt>
                <c:pt idx="1">
                  <c:v>91.92307692307692</c:v>
                </c:pt>
                <c:pt idx="2">
                  <c:v>86.693548387096769</c:v>
                </c:pt>
                <c:pt idx="3">
                  <c:v>89.0625</c:v>
                </c:pt>
                <c:pt idx="4">
                  <c:v>31.159420289855074</c:v>
                </c:pt>
                <c:pt idx="5">
                  <c:v>92.817679558011051</c:v>
                </c:pt>
                <c:pt idx="6">
                  <c:v>80.219780219780219</c:v>
                </c:pt>
                <c:pt idx="7">
                  <c:v>85.063291139240505</c:v>
                </c:pt>
                <c:pt idx="8">
                  <c:v>82.017543859649123</c:v>
                </c:pt>
                <c:pt idx="9">
                  <c:v>89.119170984455963</c:v>
                </c:pt>
                <c:pt idx="10">
                  <c:v>93.488372093023258</c:v>
                </c:pt>
                <c:pt idx="11">
                  <c:v>94.186046511627907</c:v>
                </c:pt>
                <c:pt idx="12">
                  <c:v>83.555555555555557</c:v>
                </c:pt>
                <c:pt idx="13">
                  <c:v>94.026974951830439</c:v>
                </c:pt>
                <c:pt idx="14">
                  <c:v>88.888888888888886</c:v>
                </c:pt>
                <c:pt idx="15">
                  <c:v>79.129464285714292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66336"/>
        <c:axId val="125167872"/>
      </c:barChart>
      <c:catAx>
        <c:axId val="12516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5167872"/>
        <c:crosses val="autoZero"/>
        <c:auto val="1"/>
        <c:lblAlgn val="ctr"/>
        <c:lblOffset val="100"/>
        <c:noMultiLvlLbl val="0"/>
      </c:catAx>
      <c:valAx>
        <c:axId val="12516787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16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'28'!$B$4:$B$19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'28'!$E$4:$E$19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2.0527859237536656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53824"/>
        <c:axId val="123953920"/>
      </c:barChart>
      <c:catAx>
        <c:axId val="12385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953920"/>
        <c:crosses val="autoZero"/>
        <c:auto val="1"/>
        <c:lblAlgn val="ctr"/>
        <c:lblOffset val="100"/>
        <c:noMultiLvlLbl val="0"/>
      </c:catAx>
      <c:valAx>
        <c:axId val="123953920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85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0445093934311"/>
          <c:y val="0.15024727172261362"/>
          <c:w val="0.74061124645724929"/>
          <c:h val="0.73123477808517168"/>
        </c:manualLayout>
      </c:layout>
      <c:lineChart>
        <c:grouping val="standard"/>
        <c:varyColors val="0"/>
        <c:ser>
          <c:idx val="0"/>
          <c:order val="0"/>
          <c:tx>
            <c:strRef>
              <c:f>'30'!$B$3</c:f>
              <c:strCache>
                <c:ptCount val="1"/>
                <c:pt idx="0">
                  <c:v>2560 (A)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'30'!$A$4:$A$7</c:f>
              <c:strCache>
                <c:ptCount val="4"/>
                <c:pt idx="0">
                  <c:v>ไตรมาสที่ 1</c:v>
                </c:pt>
                <c:pt idx="1">
                  <c:v>ไตรมาสที่ 2</c:v>
                </c:pt>
                <c:pt idx="2">
                  <c:v>ไตรมาสที่ 3</c:v>
                </c:pt>
                <c:pt idx="3">
                  <c:v>ไตรมาสที่ 4</c:v>
                </c:pt>
              </c:strCache>
            </c:strRef>
          </c:cat>
          <c:val>
            <c:numRef>
              <c:f>'30'!$B$4:$B$7</c:f>
              <c:numCache>
                <c:formatCode>General</c:formatCode>
                <c:ptCount val="4"/>
                <c:pt idx="0">
                  <c:v>171</c:v>
                </c:pt>
                <c:pt idx="1">
                  <c:v>166</c:v>
                </c:pt>
                <c:pt idx="2">
                  <c:v>198</c:v>
                </c:pt>
                <c:pt idx="3">
                  <c:v>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'30'!$C$3</c:f>
              <c:strCache>
                <c:ptCount val="1"/>
                <c:pt idx="0">
                  <c:v>2561 (B)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'30'!$A$4:$A$7</c:f>
              <c:strCache>
                <c:ptCount val="4"/>
                <c:pt idx="0">
                  <c:v>ไตรมาสที่ 1</c:v>
                </c:pt>
                <c:pt idx="1">
                  <c:v>ไตรมาสที่ 2</c:v>
                </c:pt>
                <c:pt idx="2">
                  <c:v>ไตรมาสที่ 3</c:v>
                </c:pt>
                <c:pt idx="3">
                  <c:v>ไตรมาสที่ 4</c:v>
                </c:pt>
              </c:strCache>
            </c:strRef>
          </c:cat>
          <c:val>
            <c:numRef>
              <c:f>'30'!$C$4:$C$7</c:f>
              <c:numCache>
                <c:formatCode>General</c:formatCode>
                <c:ptCount val="4"/>
                <c:pt idx="0">
                  <c:v>68</c:v>
                </c:pt>
                <c:pt idx="1">
                  <c:v>67</c:v>
                </c:pt>
                <c:pt idx="2">
                  <c:v>54</c:v>
                </c:pt>
                <c:pt idx="3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97184"/>
        <c:axId val="123998976"/>
      </c:lineChart>
      <c:catAx>
        <c:axId val="1239971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3998976"/>
        <c:crosses val="autoZero"/>
        <c:auto val="1"/>
        <c:lblAlgn val="ctr"/>
        <c:lblOffset val="100"/>
        <c:noMultiLvlLbl val="0"/>
      </c:catAx>
      <c:valAx>
        <c:axId val="1239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997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'31'!$E$4:$E$19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172352"/>
        <c:axId val="123173888"/>
      </c:barChart>
      <c:catAx>
        <c:axId val="123172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173888"/>
        <c:crosses val="autoZero"/>
        <c:auto val="1"/>
        <c:lblAlgn val="ctr"/>
        <c:lblOffset val="100"/>
        <c:noMultiLvlLbl val="0"/>
      </c:catAx>
      <c:valAx>
        <c:axId val="123173888"/>
        <c:scaling>
          <c:orientation val="minMax"/>
          <c:max val="15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17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'33'!$E$4:$E$19</c:f>
              <c:numCache>
                <c:formatCode>0.00</c:formatCode>
                <c:ptCount val="16"/>
                <c:pt idx="0">
                  <c:v>16.338734567901234</c:v>
                </c:pt>
                <c:pt idx="1">
                  <c:v>13.226205191594561</c:v>
                </c:pt>
                <c:pt idx="2">
                  <c:v>15.848620062799537</c:v>
                </c:pt>
                <c:pt idx="3">
                  <c:v>25.265830820504682</c:v>
                </c:pt>
                <c:pt idx="4">
                  <c:v>15.034298780487806</c:v>
                </c:pt>
                <c:pt idx="5">
                  <c:v>17.038425492033738</c:v>
                </c:pt>
                <c:pt idx="6">
                  <c:v>20.819707870067582</c:v>
                </c:pt>
                <c:pt idx="7">
                  <c:v>31.376912378303199</c:v>
                </c:pt>
                <c:pt idx="8">
                  <c:v>38.283671036948746</c:v>
                </c:pt>
                <c:pt idx="9">
                  <c:v>38.442153493699884</c:v>
                </c:pt>
                <c:pt idx="10">
                  <c:v>31.571838595306431</c:v>
                </c:pt>
                <c:pt idx="11">
                  <c:v>24.927242819182588</c:v>
                </c:pt>
                <c:pt idx="12">
                  <c:v>17.728131599422028</c:v>
                </c:pt>
                <c:pt idx="13">
                  <c:v>54.857056191703954</c:v>
                </c:pt>
                <c:pt idx="14">
                  <c:v>27.183631361760661</c:v>
                </c:pt>
                <c:pt idx="15">
                  <c:v>16.114824811442119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56544"/>
        <c:axId val="123758080"/>
      </c:barChart>
      <c:catAx>
        <c:axId val="123756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758080"/>
        <c:crosses val="autoZero"/>
        <c:auto val="1"/>
        <c:lblAlgn val="ctr"/>
        <c:lblOffset val="100"/>
        <c:noMultiLvlLbl val="0"/>
      </c:catAx>
      <c:valAx>
        <c:axId val="123758080"/>
        <c:scaling>
          <c:orientation val="minMax"/>
          <c:max val="8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75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'43'!$B$4:$B$19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'43'!$E$4:$E$19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63.245356793743888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66336"/>
        <c:axId val="123568128"/>
      </c:barChart>
      <c:catAx>
        <c:axId val="12356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568128"/>
        <c:crosses val="autoZero"/>
        <c:auto val="1"/>
        <c:lblAlgn val="ctr"/>
        <c:lblOffset val="100"/>
        <c:noMultiLvlLbl val="0"/>
      </c:catAx>
      <c:valAx>
        <c:axId val="123568128"/>
        <c:scaling>
          <c:orientation val="minMax"/>
          <c:max val="8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56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'50'!$B$4:$B$19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'50'!$E$4:$E$19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59552"/>
        <c:axId val="125561088"/>
      </c:barChart>
      <c:catAx>
        <c:axId val="1255595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5561088"/>
        <c:crosses val="autoZero"/>
        <c:auto val="1"/>
        <c:lblAlgn val="ctr"/>
        <c:lblOffset val="100"/>
        <c:noMultiLvlLbl val="0"/>
      </c:catAx>
      <c:valAx>
        <c:axId val="125561088"/>
        <c:scaling>
          <c:orientation val="minMax"/>
          <c:max val="2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5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4936989570864307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'67'!$B$4:$B$19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'67'!$E$4:$E$19</c:f>
              <c:numCache>
                <c:formatCode>0.00</c:formatCode>
                <c:ptCount val="16"/>
                <c:pt idx="0">
                  <c:v>2.0833333333333335</c:v>
                </c:pt>
                <c:pt idx="1">
                  <c:v>5.8012820512820511</c:v>
                </c:pt>
                <c:pt idx="2">
                  <c:v>0.44871794871794873</c:v>
                </c:pt>
                <c:pt idx="3">
                  <c:v>6.7307692307692308</c:v>
                </c:pt>
                <c:pt idx="4">
                  <c:v>0.35256410256410259</c:v>
                </c:pt>
                <c:pt idx="5">
                  <c:v>3.7179487179487181</c:v>
                </c:pt>
                <c:pt idx="6">
                  <c:v>1.9871794871794872</c:v>
                </c:pt>
                <c:pt idx="7">
                  <c:v>4.0705128205128203</c:v>
                </c:pt>
                <c:pt idx="8">
                  <c:v>0.25641025641025639</c:v>
                </c:pt>
                <c:pt idx="9">
                  <c:v>2.9807692307692308</c:v>
                </c:pt>
                <c:pt idx="10">
                  <c:v>3.5256410256410255</c:v>
                </c:pt>
                <c:pt idx="11">
                  <c:v>2.3076923076923075</c:v>
                </c:pt>
                <c:pt idx="12">
                  <c:v>3.1730769230769229</c:v>
                </c:pt>
                <c:pt idx="13">
                  <c:v>1.9871794871794872</c:v>
                </c:pt>
                <c:pt idx="14">
                  <c:v>3.5897435897435899</c:v>
                </c:pt>
                <c:pt idx="15">
                  <c:v>20.897435897435898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48576"/>
        <c:axId val="125874944"/>
      </c:barChart>
      <c:catAx>
        <c:axId val="1258485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5874944"/>
        <c:crosses val="autoZero"/>
        <c:auto val="1"/>
        <c:lblAlgn val="ctr"/>
        <c:lblOffset val="100"/>
        <c:noMultiLvlLbl val="0"/>
      </c:catAx>
      <c:valAx>
        <c:axId val="125874944"/>
        <c:scaling>
          <c:orientation val="minMax"/>
          <c:max val="100"/>
          <c:min val="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58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'4'!$E$4:$E$19</c:f>
              <c:numCache>
                <c:formatCode>0.00</c:formatCode>
                <c:ptCount val="16"/>
                <c:pt idx="0">
                  <c:v>44.159544159544161</c:v>
                </c:pt>
                <c:pt idx="1">
                  <c:v>55.555555555555557</c:v>
                </c:pt>
                <c:pt idx="2">
                  <c:v>40.104166666666664</c:v>
                </c:pt>
                <c:pt idx="3">
                  <c:v>50.607287449392715</c:v>
                </c:pt>
                <c:pt idx="4">
                  <c:v>33.812949640287769</c:v>
                </c:pt>
                <c:pt idx="5">
                  <c:v>44.485294117647058</c:v>
                </c:pt>
                <c:pt idx="6">
                  <c:v>43.893129770992367</c:v>
                </c:pt>
                <c:pt idx="7">
                  <c:v>52.534562211981566</c:v>
                </c:pt>
                <c:pt idx="8">
                  <c:v>46.223564954682779</c:v>
                </c:pt>
                <c:pt idx="9">
                  <c:v>26.946107784431138</c:v>
                </c:pt>
                <c:pt idx="10">
                  <c:v>43.641618497109825</c:v>
                </c:pt>
                <c:pt idx="11">
                  <c:v>38.866396761133601</c:v>
                </c:pt>
                <c:pt idx="12">
                  <c:v>36.518771331058019</c:v>
                </c:pt>
                <c:pt idx="13">
                  <c:v>43.109540636042404</c:v>
                </c:pt>
                <c:pt idx="14">
                  <c:v>42.028985507246375</c:v>
                </c:pt>
                <c:pt idx="15">
                  <c:v>40.691192865105911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50080"/>
        <c:axId val="115551616"/>
      </c:barChart>
      <c:catAx>
        <c:axId val="115550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5551616"/>
        <c:crosses val="autoZero"/>
        <c:auto val="1"/>
        <c:lblAlgn val="ctr"/>
        <c:lblOffset val="100"/>
        <c:noMultiLvlLbl val="0"/>
      </c:catAx>
      <c:valAx>
        <c:axId val="11555161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5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'6'!$E$4:$E$19</c:f>
              <c:numCache>
                <c:formatCode>0.00</c:formatCode>
                <c:ptCount val="16"/>
                <c:pt idx="0">
                  <c:v>61.318681318681321</c:v>
                </c:pt>
                <c:pt idx="1">
                  <c:v>68</c:v>
                </c:pt>
                <c:pt idx="2">
                  <c:v>62.608695652173914</c:v>
                </c:pt>
                <c:pt idx="3">
                  <c:v>75.909090909090907</c:v>
                </c:pt>
                <c:pt idx="4">
                  <c:v>57.088122605363985</c:v>
                </c:pt>
                <c:pt idx="5">
                  <c:v>56.607495069033533</c:v>
                </c:pt>
                <c:pt idx="6">
                  <c:v>62.053571428571431</c:v>
                </c:pt>
                <c:pt idx="7">
                  <c:v>82.758620689655174</c:v>
                </c:pt>
                <c:pt idx="8">
                  <c:v>69.966996699669963</c:v>
                </c:pt>
                <c:pt idx="9">
                  <c:v>70.666666666666671</c:v>
                </c:pt>
                <c:pt idx="10">
                  <c:v>67.44730679156909</c:v>
                </c:pt>
                <c:pt idx="11">
                  <c:v>53.982300884955755</c:v>
                </c:pt>
                <c:pt idx="12">
                  <c:v>0</c:v>
                </c:pt>
                <c:pt idx="13">
                  <c:v>61.338289962825279</c:v>
                </c:pt>
                <c:pt idx="14">
                  <c:v>67.78947368421052</c:v>
                </c:pt>
                <c:pt idx="15">
                  <c:v>58.922944714981384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26368"/>
        <c:axId val="115627904"/>
      </c:barChart>
      <c:catAx>
        <c:axId val="115626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5627904"/>
        <c:crosses val="autoZero"/>
        <c:auto val="1"/>
        <c:lblAlgn val="ctr"/>
        <c:lblOffset val="100"/>
        <c:noMultiLvlLbl val="0"/>
      </c:catAx>
      <c:valAx>
        <c:axId val="11562790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2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'8'!$E$4:$E$19</c:f>
              <c:numCache>
                <c:formatCode>0.00</c:formatCode>
                <c:ptCount val="16"/>
                <c:pt idx="0">
                  <c:v>98</c:v>
                </c:pt>
                <c:pt idx="1">
                  <c:v>87.096774193548384</c:v>
                </c:pt>
                <c:pt idx="2">
                  <c:v>100</c:v>
                </c:pt>
                <c:pt idx="3">
                  <c:v>80</c:v>
                </c:pt>
                <c:pt idx="4">
                  <c:v>88.888888888888886</c:v>
                </c:pt>
                <c:pt idx="5">
                  <c:v>76.811594202898547</c:v>
                </c:pt>
                <c:pt idx="6">
                  <c:v>94.736842105263165</c:v>
                </c:pt>
                <c:pt idx="7">
                  <c:v>100</c:v>
                </c:pt>
                <c:pt idx="8">
                  <c:v>100</c:v>
                </c:pt>
                <c:pt idx="9">
                  <c:v>85.365853658536579</c:v>
                </c:pt>
                <c:pt idx="10">
                  <c:v>97.142857142857139</c:v>
                </c:pt>
                <c:pt idx="11">
                  <c:v>90.909090909090907</c:v>
                </c:pt>
                <c:pt idx="12">
                  <c:v>98.461538461538467</c:v>
                </c:pt>
                <c:pt idx="13">
                  <c:v>98.461538461538467</c:v>
                </c:pt>
                <c:pt idx="14">
                  <c:v>94.444444444444443</c:v>
                </c:pt>
                <c:pt idx="15">
                  <c:v>99.418604651162795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710592"/>
        <c:axId val="115712384"/>
      </c:barChart>
      <c:catAx>
        <c:axId val="1157105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15712384"/>
        <c:crosses val="autoZero"/>
        <c:auto val="1"/>
        <c:lblAlgn val="ctr"/>
        <c:lblOffset val="100"/>
        <c:noMultiLvlLbl val="0"/>
      </c:catAx>
      <c:valAx>
        <c:axId val="11571238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71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'10'!$E$4:$E$19</c:f>
              <c:numCache>
                <c:formatCode>0.00</c:formatCode>
                <c:ptCount val="16"/>
                <c:pt idx="0">
                  <c:v>31.450094161958567</c:v>
                </c:pt>
                <c:pt idx="1">
                  <c:v>52.083333333333336</c:v>
                </c:pt>
                <c:pt idx="2">
                  <c:v>39.628482972136226</c:v>
                </c:pt>
                <c:pt idx="3">
                  <c:v>66.77215189873418</c:v>
                </c:pt>
                <c:pt idx="4">
                  <c:v>49.438202247191015</c:v>
                </c:pt>
                <c:pt idx="5">
                  <c:v>58.325123152709359</c:v>
                </c:pt>
                <c:pt idx="6">
                  <c:v>72.529313232830816</c:v>
                </c:pt>
                <c:pt idx="7">
                  <c:v>56.132075471698116</c:v>
                </c:pt>
                <c:pt idx="8">
                  <c:v>36.650082918739635</c:v>
                </c:pt>
                <c:pt idx="9">
                  <c:v>28.148148148148149</c:v>
                </c:pt>
                <c:pt idx="10">
                  <c:v>38.414634146341463</c:v>
                </c:pt>
                <c:pt idx="11">
                  <c:v>45.212765957446805</c:v>
                </c:pt>
                <c:pt idx="12">
                  <c:v>56.126192223037414</c:v>
                </c:pt>
                <c:pt idx="13">
                  <c:v>71.520803443328546</c:v>
                </c:pt>
                <c:pt idx="14">
                  <c:v>47.174447174447174</c:v>
                </c:pt>
                <c:pt idx="15">
                  <c:v>36.690223792697289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19904"/>
        <c:axId val="107446272"/>
      </c:barChart>
      <c:catAx>
        <c:axId val="1074199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7446272"/>
        <c:crosses val="autoZero"/>
        <c:auto val="1"/>
        <c:lblAlgn val="ctr"/>
        <c:lblOffset val="100"/>
        <c:noMultiLvlLbl val="0"/>
      </c:catAx>
      <c:valAx>
        <c:axId val="10744627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41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'12'!$E$4:$E$19</c:f>
              <c:numCache>
                <c:formatCode>0.00</c:formatCode>
                <c:ptCount val="16"/>
                <c:pt idx="0">
                  <c:v>98.466257668711663</c:v>
                </c:pt>
                <c:pt idx="1">
                  <c:v>99.528857479387511</c:v>
                </c:pt>
                <c:pt idx="2">
                  <c:v>99.035369774919616</c:v>
                </c:pt>
                <c:pt idx="3">
                  <c:v>100</c:v>
                </c:pt>
                <c:pt idx="4">
                  <c:v>98.237367802585197</c:v>
                </c:pt>
                <c:pt idx="5">
                  <c:v>97.59475218658892</c:v>
                </c:pt>
                <c:pt idx="6">
                  <c:v>99.528857479387511</c:v>
                </c:pt>
                <c:pt idx="7">
                  <c:v>98.963730569948183</c:v>
                </c:pt>
                <c:pt idx="8">
                  <c:v>98.060606060606062</c:v>
                </c:pt>
                <c:pt idx="9">
                  <c:v>94.45214979195562</c:v>
                </c:pt>
                <c:pt idx="10">
                  <c:v>98.6648865153538</c:v>
                </c:pt>
                <c:pt idx="11">
                  <c:v>98.992161254199331</c:v>
                </c:pt>
                <c:pt idx="12">
                  <c:v>100</c:v>
                </c:pt>
                <c:pt idx="13">
                  <c:v>98.47434119278779</c:v>
                </c:pt>
                <c:pt idx="14">
                  <c:v>96.21848739495799</c:v>
                </c:pt>
                <c:pt idx="1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12960"/>
        <c:axId val="107514496"/>
      </c:barChart>
      <c:catAx>
        <c:axId val="1075129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07514496"/>
        <c:crosses val="autoZero"/>
        <c:auto val="1"/>
        <c:lblAlgn val="ctr"/>
        <c:lblOffset val="100"/>
        <c:noMultiLvlLbl val="0"/>
      </c:catAx>
      <c:valAx>
        <c:axId val="107514496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5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'12'!$N$4:$N$19</c:f>
              <c:numCache>
                <c:formatCode>0.00</c:formatCode>
                <c:ptCount val="1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99.554896142433236</c:v>
                </c:pt>
                <c:pt idx="13">
                  <c:v>99.019607843137251</c:v>
                </c:pt>
                <c:pt idx="14">
                  <c:v>100</c:v>
                </c:pt>
                <c:pt idx="15">
                  <c:v>97.806155861165678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42784"/>
        <c:axId val="123678720"/>
      </c:barChart>
      <c:catAx>
        <c:axId val="107542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678720"/>
        <c:crosses val="autoZero"/>
        <c:auto val="1"/>
        <c:lblAlgn val="ctr"/>
        <c:lblOffset val="100"/>
        <c:noMultiLvlLbl val="0"/>
      </c:catAx>
      <c:valAx>
        <c:axId val="123678720"/>
        <c:scaling>
          <c:orientation val="minMax"/>
          <c:max val="100"/>
          <c:min val="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542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'19.1'!$B$4:$B$19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'19.1'!$E$4:$E$19</c:f>
              <c:numCache>
                <c:formatCode>0.00</c:formatCode>
                <c:ptCount val="16"/>
                <c:pt idx="0">
                  <c:v>3.0769230769230771</c:v>
                </c:pt>
                <c:pt idx="1">
                  <c:v>2.8776978417266186</c:v>
                </c:pt>
                <c:pt idx="2">
                  <c:v>3.3333333333333335</c:v>
                </c:pt>
                <c:pt idx="3">
                  <c:v>0</c:v>
                </c:pt>
                <c:pt idx="4">
                  <c:v>6.9444444444444446</c:v>
                </c:pt>
                <c:pt idx="5">
                  <c:v>2.9702970297029703</c:v>
                </c:pt>
                <c:pt idx="6">
                  <c:v>2.5641025641025643</c:v>
                </c:pt>
                <c:pt idx="7">
                  <c:v>4.395604395604396</c:v>
                </c:pt>
                <c:pt idx="8">
                  <c:v>2.0942408376963351</c:v>
                </c:pt>
                <c:pt idx="9">
                  <c:v>4.7619047619047619</c:v>
                </c:pt>
                <c:pt idx="10">
                  <c:v>3.3333333333333335</c:v>
                </c:pt>
                <c:pt idx="11">
                  <c:v>1.9607843137254901</c:v>
                </c:pt>
                <c:pt idx="12">
                  <c:v>1.8255578093306288</c:v>
                </c:pt>
                <c:pt idx="13">
                  <c:v>12.5</c:v>
                </c:pt>
                <c:pt idx="14">
                  <c:v>3.051643192488263</c:v>
                </c:pt>
                <c:pt idx="15">
                  <c:v>2.6548672566371683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20832"/>
        <c:axId val="123722368"/>
      </c:barChart>
      <c:catAx>
        <c:axId val="1237208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722368"/>
        <c:crosses val="autoZero"/>
        <c:auto val="1"/>
        <c:lblAlgn val="ctr"/>
        <c:lblOffset val="100"/>
        <c:noMultiLvlLbl val="0"/>
      </c:catAx>
      <c:valAx>
        <c:axId val="123722368"/>
        <c:scaling>
          <c:orientation val="minMax"/>
          <c:max val="5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72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20552293710971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'19.2'!$B$4:$B$19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'19.2'!$E$4:$E$19</c:f>
              <c:numCache>
                <c:formatCode>0.00</c:formatCode>
                <c:ptCount val="16"/>
                <c:pt idx="0">
                  <c:v>100</c:v>
                </c:pt>
                <c:pt idx="1">
                  <c:v>96.202531645569621</c:v>
                </c:pt>
                <c:pt idx="2">
                  <c:v>100</c:v>
                </c:pt>
                <c:pt idx="3">
                  <c:v>100</c:v>
                </c:pt>
                <c:pt idx="4">
                  <c:v>99.632352941176464</c:v>
                </c:pt>
                <c:pt idx="5">
                  <c:v>98.445595854922274</c:v>
                </c:pt>
                <c:pt idx="6">
                  <c:v>12.195121951219512</c:v>
                </c:pt>
                <c:pt idx="7">
                  <c:v>75</c:v>
                </c:pt>
                <c:pt idx="8">
                  <c:v>96.666666666666671</c:v>
                </c:pt>
                <c:pt idx="9">
                  <c:v>100</c:v>
                </c:pt>
                <c:pt idx="10">
                  <c:v>100</c:v>
                </c:pt>
                <c:pt idx="11">
                  <c:v>1.0101010101010102</c:v>
                </c:pt>
                <c:pt idx="12">
                  <c:v>0.42735042735042733</c:v>
                </c:pt>
                <c:pt idx="13">
                  <c:v>67.193675889328063</c:v>
                </c:pt>
                <c:pt idx="14">
                  <c:v>84.098939929328623</c:v>
                </c:pt>
                <c:pt idx="15">
                  <c:v>80.978260869565219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34720"/>
        <c:axId val="123618432"/>
      </c:barChart>
      <c:catAx>
        <c:axId val="1235347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h-TH"/>
          </a:p>
        </c:txPr>
        <c:crossAx val="123618432"/>
        <c:crosses val="autoZero"/>
        <c:auto val="1"/>
        <c:lblAlgn val="ctr"/>
        <c:lblOffset val="100"/>
        <c:noMultiLvlLbl val="0"/>
      </c:catAx>
      <c:valAx>
        <c:axId val="1236184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35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29</xdr:row>
      <xdr:rowOff>152400</xdr:rowOff>
    </xdr:from>
    <xdr:to>
      <xdr:col>8</xdr:col>
      <xdr:colOff>390525</xdr:colOff>
      <xdr:row>29</xdr:row>
      <xdr:rowOff>161927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54102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มีพัฒนาการสมวัย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542925</xdr:colOff>
      <xdr:row>31</xdr:row>
      <xdr:rowOff>66675</xdr:rowOff>
    </xdr:from>
    <xdr:to>
      <xdr:col>8</xdr:col>
      <xdr:colOff>400050</xdr:colOff>
      <xdr:row>31</xdr:row>
      <xdr:rowOff>76200</xdr:rowOff>
    </xdr:to>
    <xdr:cxnSp macro="">
      <xdr:nvCxnSpPr>
        <xdr:cNvPr id="3" name="ตัวเชื่อมต่อตรง 2"/>
        <xdr:cNvCxnSpPr/>
      </xdr:nvCxnSpPr>
      <xdr:spPr>
        <a:xfrm>
          <a:off x="542925" y="5676900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302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ร้อยละของผู้ป่วยโรคความดันโลหิตสูงที่ควบคุมได้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558165</xdr:colOff>
      <xdr:row>27</xdr:row>
      <xdr:rowOff>19050</xdr:rowOff>
    </xdr:from>
    <xdr:to>
      <xdr:col>8</xdr:col>
      <xdr:colOff>409575</xdr:colOff>
      <xdr:row>27</xdr:row>
      <xdr:rowOff>28577</xdr:rowOff>
    </xdr:to>
    <xdr:cxnSp macro="">
      <xdr:nvCxnSpPr>
        <xdr:cNvPr id="3" name="ตัวเชื่อมต่อตรง 2"/>
        <xdr:cNvCxnSpPr/>
      </xdr:nvCxnSpPr>
      <xdr:spPr>
        <a:xfrm flipV="1">
          <a:off x="558165" y="49244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31</xdr:row>
      <xdr:rowOff>161925</xdr:rowOff>
    </xdr:from>
    <xdr:to>
      <xdr:col>8</xdr:col>
      <xdr:colOff>381000</xdr:colOff>
      <xdr:row>31</xdr:row>
      <xdr:rowOff>171452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57816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อัตราตายของผู้ป่วยโรคหลอดเลือดสมอง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19050</xdr:rowOff>
    </xdr:from>
    <xdr:to>
      <xdr:col>7</xdr:col>
      <xdr:colOff>676275</xdr:colOff>
      <xdr:row>32</xdr:row>
      <xdr:rowOff>85725</xdr:rowOff>
    </xdr:to>
    <xdr:graphicFrame macro="">
      <xdr:nvGraphicFramePr>
        <xdr:cNvPr id="3" name="แผนภูมิ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238125</xdr:colOff>
      <xdr:row>9</xdr:row>
      <xdr:rowOff>152400</xdr:rowOff>
    </xdr:from>
    <xdr:ext cx="4072140" cy="262572"/>
    <xdr:sp macro="" textlink="">
      <xdr:nvSpPr>
        <xdr:cNvPr id="4" name="TextBox 3"/>
        <xdr:cNvSpPr txBox="1"/>
      </xdr:nvSpPr>
      <xdr:spPr>
        <a:xfrm>
          <a:off x="1333500" y="1781175"/>
          <a:ext cx="407214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จำนวนผู้ป่วยที่ส่งต่อนอกเขตสุขภาพ รายไตรมาส ปีงบประมาณ 2561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33</xdr:row>
      <xdr:rowOff>133350</xdr:rowOff>
    </xdr:from>
    <xdr:to>
      <xdr:col>8</xdr:col>
      <xdr:colOff>381000</xdr:colOff>
      <xdr:row>33</xdr:row>
      <xdr:rowOff>142877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61245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อัตราตายทารกแรกเกิด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อายุน้อยกว่าหรือเท่ากับ 28 วัน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34</xdr:row>
      <xdr:rowOff>161925</xdr:rowOff>
    </xdr:from>
    <xdr:to>
      <xdr:col>8</xdr:col>
      <xdr:colOff>400050</xdr:colOff>
      <xdr:row>34</xdr:row>
      <xdr:rowOff>171452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63341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ร้อยละของผู้ป่วยนอกได้รับบริการการแพทย์แผนไทยและการแพทย์ทางเลือก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491490</xdr:colOff>
      <xdr:row>26</xdr:row>
      <xdr:rowOff>171450</xdr:rowOff>
    </xdr:from>
    <xdr:to>
      <xdr:col>8</xdr:col>
      <xdr:colOff>342900</xdr:colOff>
      <xdr:row>27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491490" y="48958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2</xdr:colOff>
      <xdr:row>21</xdr:row>
      <xdr:rowOff>63077</xdr:rowOff>
    </xdr:from>
    <xdr:ext cx="6791324" cy="403648"/>
    <xdr:sp macro="" textlink="">
      <xdr:nvSpPr>
        <xdr:cNvPr id="4" name="TextBox 3"/>
        <xdr:cNvSpPr txBox="1"/>
      </xdr:nvSpPr>
      <xdr:spPr>
        <a:xfrm>
          <a:off x="2" y="3882602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ร้อยละของผู้ป่วย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CKD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ที่มีอัตราการลดลงของ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eGFR&lt;4 ml/min/1.73m2/yr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ปีงบประมาณ 2561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491490</xdr:colOff>
      <xdr:row>29</xdr:row>
      <xdr:rowOff>171450</xdr:rowOff>
    </xdr:from>
    <xdr:to>
      <xdr:col>8</xdr:col>
      <xdr:colOff>342900</xdr:colOff>
      <xdr:row>30</xdr:row>
      <xdr:rowOff>2</xdr:rowOff>
    </xdr:to>
    <xdr:cxnSp macro="">
      <xdr:nvCxnSpPr>
        <xdr:cNvPr id="3" name="ตัวเชื่อมต่อตรง 2"/>
        <xdr:cNvCxnSpPr/>
      </xdr:nvCxnSpPr>
      <xdr:spPr>
        <a:xfrm flipV="1">
          <a:off x="491490" y="54387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19052</xdr:colOff>
      <xdr:row>21</xdr:row>
      <xdr:rowOff>72602</xdr:rowOff>
    </xdr:from>
    <xdr:ext cx="6791324" cy="403648"/>
    <xdr:sp macro="" textlink="">
      <xdr:nvSpPr>
        <xdr:cNvPr id="4" name="TextBox 3"/>
        <xdr:cNvSpPr txBox="1"/>
      </xdr:nvSpPr>
      <xdr:spPr>
        <a:xfrm>
          <a:off x="19052" y="3892127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อัตราการเสียชีวิตของผู้เจ็บป่วยวิกฤตฉุกเฉิน ภายใน 24 ชั่วโมง ในโรงพยาบาลระดับ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F2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ขึ้นไป (ทั้งที่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ER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และ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Admit)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8</xdr:col>
      <xdr:colOff>723900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510540</xdr:colOff>
      <xdr:row>28</xdr:row>
      <xdr:rowOff>85725</xdr:rowOff>
    </xdr:from>
    <xdr:to>
      <xdr:col>8</xdr:col>
      <xdr:colOff>361950</xdr:colOff>
      <xdr:row>28</xdr:row>
      <xdr:rowOff>95252</xdr:rowOff>
    </xdr:to>
    <xdr:cxnSp macro="">
      <xdr:nvCxnSpPr>
        <xdr:cNvPr id="3" name="ตัวเชื่อมต่อตรง 2"/>
        <xdr:cNvCxnSpPr/>
      </xdr:nvCxnSpPr>
      <xdr:spPr>
        <a:xfrm flipV="1">
          <a:off x="510540" y="51720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19052</xdr:colOff>
      <xdr:row>21</xdr:row>
      <xdr:rowOff>72602</xdr:rowOff>
    </xdr:from>
    <xdr:ext cx="6791324" cy="403648"/>
    <xdr:sp macro="" textlink="">
      <xdr:nvSpPr>
        <xdr:cNvPr id="4" name="TextBox 3"/>
        <xdr:cNvSpPr txBox="1"/>
      </xdr:nvSpPr>
      <xdr:spPr>
        <a:xfrm>
          <a:off x="19052" y="3892127"/>
          <a:ext cx="6791324" cy="403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อัตราการเสียชีวิตของผู้เจ็บป่วยวิกฤตฉุกเฉิน ภายใน 24 ชั่วโมง ในโรงพยาบาลระดับ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F2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ขึ้นไป (ทั้งที่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ER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และ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Admit)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endParaRPr lang="th-TH" sz="1000">
            <a:cs typeface="+mj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31</xdr:row>
      <xdr:rowOff>57150</xdr:rowOff>
    </xdr:from>
    <xdr:to>
      <xdr:col>8</xdr:col>
      <xdr:colOff>400050</xdr:colOff>
      <xdr:row>31</xdr:row>
      <xdr:rowOff>66677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6769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ร้อยละของเด็กอายุ 0-5 ปี สูงดีสมส่วน และส่วนสูงเฉลี่ยที่อายุ 5 ปี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29</xdr:row>
      <xdr:rowOff>38100</xdr:rowOff>
    </xdr:from>
    <xdr:to>
      <xdr:col>8</xdr:col>
      <xdr:colOff>400050</xdr:colOff>
      <xdr:row>29</xdr:row>
      <xdr:rowOff>47627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2959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ร้อยละของเด็กวัยเรียน 6 - 14 ปี สูงดีสมส่วน 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30</xdr:row>
      <xdr:rowOff>123825</xdr:rowOff>
    </xdr:from>
    <xdr:to>
      <xdr:col>8</xdr:col>
      <xdr:colOff>400050</xdr:colOff>
      <xdr:row>30</xdr:row>
      <xdr:rowOff>133352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56260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ร้อยละเด็กกลุ่มอายุ 0-12 ปีฟันดีไม่มีผุ (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cavity free)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548640</xdr:colOff>
      <xdr:row>30</xdr:row>
      <xdr:rowOff>123825</xdr:rowOff>
    </xdr:from>
    <xdr:to>
      <xdr:col>8</xdr:col>
      <xdr:colOff>400050</xdr:colOff>
      <xdr:row>30</xdr:row>
      <xdr:rowOff>133352</xdr:rowOff>
    </xdr:to>
    <xdr:cxnSp macro="">
      <xdr:nvCxnSpPr>
        <xdr:cNvPr id="3" name="ตัวเชื่อมต่อตรง 2"/>
        <xdr:cNvCxnSpPr/>
      </xdr:nvCxnSpPr>
      <xdr:spPr>
        <a:xfrm flipV="1">
          <a:off x="548640" y="55530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ร้อยละของวัยทำงานอายุ 30-44 ปี มีค่าดัชนีมวลกายปกติ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24</xdr:row>
      <xdr:rowOff>104775</xdr:rowOff>
    </xdr:from>
    <xdr:to>
      <xdr:col>8</xdr:col>
      <xdr:colOff>390525</xdr:colOff>
      <xdr:row>24</xdr:row>
      <xdr:rowOff>114302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44672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1117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 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Healthy Ageing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9</xdr:col>
      <xdr:colOff>114300</xdr:colOff>
      <xdr:row>21</xdr:row>
      <xdr:rowOff>28575</xdr:rowOff>
    </xdr:from>
    <xdr:to>
      <xdr:col>17</xdr:col>
      <xdr:colOff>504825</xdr:colOff>
      <xdr:row>44</xdr:row>
      <xdr:rowOff>19049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643890</xdr:colOff>
      <xdr:row>24</xdr:row>
      <xdr:rowOff>123825</xdr:rowOff>
    </xdr:from>
    <xdr:to>
      <xdr:col>17</xdr:col>
      <xdr:colOff>200025</xdr:colOff>
      <xdr:row>24</xdr:row>
      <xdr:rowOff>133352</xdr:rowOff>
    </xdr:to>
    <xdr:cxnSp macro="">
      <xdr:nvCxnSpPr>
        <xdr:cNvPr id="6" name="ตัวเชื่อมต่อตรง 5"/>
        <xdr:cNvCxnSpPr/>
      </xdr:nvCxnSpPr>
      <xdr:spPr>
        <a:xfrm flipV="1">
          <a:off x="7473315" y="448627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529590</xdr:colOff>
      <xdr:row>31</xdr:row>
      <xdr:rowOff>142875</xdr:rowOff>
    </xdr:from>
    <xdr:to>
      <xdr:col>8</xdr:col>
      <xdr:colOff>381000</xdr:colOff>
      <xdr:row>31</xdr:row>
      <xdr:rowOff>152402</xdr:rowOff>
    </xdr:to>
    <xdr:cxnSp macro="">
      <xdr:nvCxnSpPr>
        <xdr:cNvPr id="3" name="ตัวเชื่อมต่อตรง 2"/>
        <xdr:cNvCxnSpPr/>
      </xdr:nvCxnSpPr>
      <xdr:spPr>
        <a:xfrm flipV="1">
          <a:off x="529590" y="5772150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อัตราผู้ป่วยเบาหวานรายใหม่จากกลุ่มเสี่ยงเบาหวาน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539115</xdr:colOff>
      <xdr:row>37</xdr:row>
      <xdr:rowOff>0</xdr:rowOff>
    </xdr:from>
    <xdr:to>
      <xdr:col>8</xdr:col>
      <xdr:colOff>390525</xdr:colOff>
      <xdr:row>37</xdr:row>
      <xdr:rowOff>9527</xdr:rowOff>
    </xdr:to>
    <xdr:cxnSp macro="">
      <xdr:nvCxnSpPr>
        <xdr:cNvPr id="3" name="ตัวเชื่อมต่อตรง 2"/>
        <xdr:cNvCxnSpPr/>
      </xdr:nvCxnSpPr>
      <xdr:spPr>
        <a:xfrm flipV="1">
          <a:off x="539115" y="67151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0</xdr:rowOff>
    </xdr:from>
    <xdr:ext cx="6819900" cy="495300"/>
    <xdr:sp macro="" textlink="">
      <xdr:nvSpPr>
        <xdr:cNvPr id="4" name="TextBox 3"/>
        <xdr:cNvSpPr txBox="1"/>
      </xdr:nvSpPr>
      <xdr:spPr>
        <a:xfrm>
          <a:off x="0" y="3800475"/>
          <a:ext cx="6819900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อัตรากลุ่มสงสัยป่วยความดันโลหิตสูงในเขตรับผิดชอบได้รับการวัดความดันโลหิตที่บ้าน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 b="1">
            <a:effectLst/>
            <a:cs typeface="+mj-cs"/>
          </a:endParaRPr>
        </a:p>
        <a:p>
          <a:pPr algn="ctr"/>
          <a:endParaRPr lang="th-TH" sz="1000" b="1">
            <a:cs typeface="+mj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32</xdr:row>
      <xdr:rowOff>133350</xdr:rowOff>
    </xdr:from>
    <xdr:to>
      <xdr:col>8</xdr:col>
      <xdr:colOff>381000</xdr:colOff>
      <xdr:row>32</xdr:row>
      <xdr:rowOff>142875</xdr:rowOff>
    </xdr:to>
    <xdr:cxnSp macro="">
      <xdr:nvCxnSpPr>
        <xdr:cNvPr id="3" name="ตัวเชื่อมต่อตรง 2"/>
        <xdr:cNvCxnSpPr/>
      </xdr:nvCxnSpPr>
      <xdr:spPr>
        <a:xfrm>
          <a:off x="523875" y="5943600"/>
          <a:ext cx="60007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21</xdr:row>
      <xdr:rowOff>110702</xdr:rowOff>
    </xdr:from>
    <xdr:ext cx="6819900" cy="232197"/>
    <xdr:sp macro="" textlink="">
      <xdr:nvSpPr>
        <xdr:cNvPr id="4" name="TextBox 3"/>
        <xdr:cNvSpPr txBox="1"/>
      </xdr:nvSpPr>
      <xdr:spPr>
        <a:xfrm>
          <a:off x="0" y="3920702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ร้อยละของผู้ป่วยโรคเบาหวานที่ควบคุมได้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pm.hdc.moph.go.th/hdc/reports/report.php?source=pformated/format1.php&amp;cat_id=b2b59e64c4e6c92d4b1ec16a599d882b&amp;id=1d1f760554763b3ff098d5b696ecb8f3" TargetMode="External"/><Relationship Id="rId13" Type="http://schemas.openxmlformats.org/officeDocument/2006/relationships/hyperlink" Target="https://cpm.hdc.moph.go.th/hdc/reports/report.php?source=formated/referout_kpi.php&amp;cat_id=9d8c311d6336373d40437c4423508cad&amp;id=38e40477e601acfba24653ceb9021cd4" TargetMode="External"/><Relationship Id="rId18" Type="http://schemas.openxmlformats.org/officeDocument/2006/relationships/hyperlink" Target="https://cpm.hdc.moph.go.th/hdc/reports/report_kpi.php?flag_kpi_level=1&amp;flag_kpi_year=2018&amp;source=pformated/format1.php&amp;id=4709220e55ae6c91c872e08b4ac2498c" TargetMode="External"/><Relationship Id="rId3" Type="http://schemas.openxmlformats.org/officeDocument/2006/relationships/hyperlink" Target="https://cpm.hdc.moph.go.th/hdc/reports/report.php?source=pformated/format1.php&amp;cat_id=46522b5bd1e06d24a5bd81917257a93c&amp;id=e28682b2718e6cc82b8dbb3e00f2e28e" TargetMode="External"/><Relationship Id="rId7" Type="http://schemas.openxmlformats.org/officeDocument/2006/relationships/hyperlink" Target="https://cpm.hdc.moph.go.th/hdc/reports/report.php?source=pformated/format1.php&amp;cat_id=b2b59e64c4e6c92d4b1ec16a599d882b&amp;id=d3aad6d7729c370287f43d1f094b3dd1" TargetMode="External"/><Relationship Id="rId12" Type="http://schemas.openxmlformats.org/officeDocument/2006/relationships/hyperlink" Target="https://cpm.hdc.moph.go.th/hdc/reports/report.php?source=pformated/format1.php&amp;cat_id=39fd60c25235db479930db85a0e97dd3&amp;id=7ac059f4e4e3d08750d2ee23600556af" TargetMode="External"/><Relationship Id="rId17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/><Relationship Id="rId2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Relationship Id="rId16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Relationship Id="rId6" Type="http://schemas.openxmlformats.org/officeDocument/2006/relationships/hyperlink" Target="https://cpm.hdc.moph.go.th/hdc/reports/report.php?source=pformated/format1.php&amp;cat_id=6966b0664b89805a484d7ac96c6edc48&amp;id=bbcb40adb960e0564efba686c316c009" TargetMode="External"/><Relationship Id="rId11" Type="http://schemas.openxmlformats.org/officeDocument/2006/relationships/hyperlink" Target="https://cpm.hdc.moph.go.th/hdc/reports/report.php?source=pformated/format1.php&amp;cat_id=b2b59e64c4e6c92d4b1ec16a599d882b&amp;id=71cff4a5f828ddbe688784c2659abfe9" TargetMode="External"/><Relationship Id="rId5" Type="http://schemas.openxmlformats.org/officeDocument/2006/relationships/hyperlink" Target="https://cpm.hdc.moph.go.th/hdc/reports/report.php?source=pformated/format1.php&amp;cat_id=46522b5bd1e06d24a5bd81917257a93c&amp;id=e2d0b1a802a956529b7d1d0f9516313f" TargetMode="External"/><Relationship Id="rId15" Type="http://schemas.openxmlformats.org/officeDocument/2006/relationships/hyperlink" Target="https://cpm.hdc.moph.go.th/hdc/reports/page_kpi.php?flag_kpi_level=1&amp;flag_kpi_year=2018" TargetMode="External"/><Relationship Id="rId10" Type="http://schemas.openxmlformats.org/officeDocument/2006/relationships/hyperlink" Target="https://cpm.hdc.moph.go.th/hdc/reports/report.php?source=pformated/format1.php&amp;cat_id=b2b59e64c4e6c92d4b1ec16a599d882b&amp;id=2e3813337b6b5377c2f68affe247d5f9" TargetMode="External"/><Relationship Id="rId19" Type="http://schemas.openxmlformats.org/officeDocument/2006/relationships/hyperlink" Target="https://cpm.hdc.moph.go.th/hdc/reports/report_kpi.php?flag_kpi_level=1&amp;flag_kpi_year=2018&amp;source=pformated/format1.php&amp;id=f3c2ad55781d0c76aa12c9536484c8b1" TargetMode="External"/><Relationship Id="rId4" Type="http://schemas.openxmlformats.org/officeDocument/2006/relationships/hyperlink" Target="https://cpm.hdc.moph.go.th/hdc/reports/report.php?source=pformated/format1.php&amp;cat_id=db30e434e30565c12fbac44958e338d5&amp;id=d36f6c38999d128132513933e36a848a" TargetMode="External"/><Relationship Id="rId9" Type="http://schemas.openxmlformats.org/officeDocument/2006/relationships/hyperlink" Target="https://cpm.hdc.moph.go.th/hdc/reports/report.php?source=pformated/format1.php&amp;cat_id=b2b59e64c4e6c92d4b1ec16a599d882b&amp;id=137a726340e4dfde7bbbc5d8aeee3ac3" TargetMode="External"/><Relationship Id="rId14" Type="http://schemas.openxmlformats.org/officeDocument/2006/relationships/hyperlink" Target="https://cpm.hdc.moph.go.th/hdc/reports/report_kpi.php?flag_kpi_level=1&amp;flag_kpi_year=2018&amp;source=pformated/format1.php&amp;id=0acbbb84a5c774c129dfc849a742d766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b2b59e64c4e6c92d4b1ec16a599d882b&amp;id=1d1f760554763b3ff098d5b696ecb8f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b2b59e64c4e6c92d4b1ec16a599d882b&amp;id=137a726340e4dfde7bbbc5d8aeee3ac3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cpm.hdc.moph.go.th/hdc/reports/report.php?source=pformated/format1.php&amp;cat_id=b2b59e64c4e6c92d4b1ec16a599d882b&amp;id=2e3813337b6b5377c2f68affe247d5f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b2b59e64c4e6c92d4b1ec16a599d882b&amp;id=71cff4a5f828ddbe688784c2659abfe9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https://cpm.hdc.moph.go.th/hdc/reports/report.php?source=pformated/format1.php&amp;cat_id=39fd60c25235db479930db85a0e97dd3&amp;id=7ac059f4e4e3d08750d2ee23600556a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cpm.hdc.moph.go.th/hdc/reports/report.php?source=formated/referout_kpi.php&amp;cat_id=9d8c311d6336373d40437c4423508cad&amp;id=38e40477e601acfba24653ceb9021cd4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cpm.hdc.moph.go.th/hdc/reports/report_kpi.php?flag_kpi_level=1&amp;flag_kpi_year=2018&amp;source=pformated/format1.php&amp;id=0acbbb84a5c774c129dfc849a742d766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cpm.hdc.moph.go.th/hdc/reports/report_kpi.php?flag_kpi_level=1&amp;flag_kpi_year=2018&amp;source=pformated/format1.php&amp;id=4bd243de1e007bf9c7aa7cc799a1a01c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cpm.hdc.moph.go.th/hdc/reports/report_kpi.php?flag_kpi_level=1&amp;flag_kpi_year=2018&amp;source=kpi/kpi_ckd1.php&amp;id=d843f25a088253c22344d771113cf4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pm.hdc.moph.go.th/hdc/reports/report.php?source=pformated/format1.php&amp;cat_id=db30e434e30565c12fbac44958e338d5&amp;id=d36f6c38999d128132513933e36a848a" TargetMode="External"/><Relationship Id="rId2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Relationship Id="rId1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https://cpm.hdc.moph.go.th/hdc/reports/report_kpi.php?flag_kpi_level=1&amp;flag_kpi_year=2018&amp;source=pformated/format1.php&amp;id=4709220e55ae6c91c872e08b4ac2498c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https://cpm.hdc.moph.go.th/hdc/reports/report_kpi.php?flag_kpi_level=1&amp;flag_kpi_year=2018&amp;source=pformated/format1.php&amp;id=f3c2ad55781d0c76aa12c9536484c8b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1ed90bc32310b503b7ca9b32af425ae5&amp;id=4ea15a97238c68583f6d644e4750633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46522b5bd1e06d24a5bd81917257a93c&amp;id=67e41dbb1ce5d844d49f6b7b10e30d0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46522b5bd1e06d24a5bd81917257a93c&amp;id=e28682b2718e6cc82b8dbb3e00f2e28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db30e434e30565c12fbac44958e338d5&amp;id=d36f6c38999d128132513933e36a848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46522b5bd1e06d24a5bd81917257a93c&amp;id=e2d0b1a802a956529b7d1d0f9516313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cpm.hdc.moph.go.th/hdc/reports/report.php?source=pformated/format1.php&amp;cat_id=6966b0664b89805a484d7ac96c6edc48&amp;id=bbcb40adb960e0564efba686c316c009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b2b59e64c4e6c92d4b1ec16a599d882b&amp;id=d3aad6d7729c370287f43d1f094b3dd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showGridLines="0" workbookViewId="0">
      <pane ySplit="6" topLeftCell="A64" activePane="bottomLeft" state="frozen"/>
      <selection pane="bottomLeft" activeCell="B77" sqref="B77"/>
    </sheetView>
  </sheetViews>
  <sheetFormatPr defaultRowHeight="14.25" x14ac:dyDescent="0.2"/>
  <cols>
    <col min="1" max="1" width="7" customWidth="1"/>
    <col min="2" max="2" width="120.75" bestFit="1" customWidth="1"/>
    <col min="3" max="3" width="10.75" style="1" customWidth="1"/>
    <col min="4" max="9" width="9" style="1"/>
  </cols>
  <sheetData>
    <row r="1" spans="1:9" x14ac:dyDescent="0.2">
      <c r="A1" s="91" t="s">
        <v>150</v>
      </c>
      <c r="B1" s="91"/>
      <c r="C1" s="91"/>
      <c r="D1" s="91"/>
      <c r="E1" s="91"/>
      <c r="F1" s="91"/>
      <c r="G1" s="91"/>
      <c r="H1" s="91"/>
      <c r="I1" s="91"/>
    </row>
    <row r="2" spans="1:9" x14ac:dyDescent="0.2">
      <c r="A2" s="33"/>
      <c r="B2" t="s">
        <v>125</v>
      </c>
      <c r="F2" s="92" t="s">
        <v>68</v>
      </c>
      <c r="G2" s="92"/>
      <c r="H2" s="92"/>
      <c r="I2" s="92"/>
    </row>
    <row r="3" spans="1:9" x14ac:dyDescent="0.2">
      <c r="A3" s="34"/>
      <c r="B3" t="s">
        <v>126</v>
      </c>
      <c r="F3" s="92" t="s">
        <v>69</v>
      </c>
      <c r="G3" s="92"/>
      <c r="H3" s="92"/>
      <c r="I3" s="92"/>
    </row>
    <row r="4" spans="1:9" x14ac:dyDescent="0.2">
      <c r="A4" s="35"/>
      <c r="B4" t="s">
        <v>127</v>
      </c>
    </row>
    <row r="5" spans="1:9" x14ac:dyDescent="0.2">
      <c r="A5" t="s">
        <v>307</v>
      </c>
      <c r="G5" s="93" t="s">
        <v>201</v>
      </c>
      <c r="H5" s="93"/>
      <c r="I5" s="93"/>
    </row>
    <row r="6" spans="1:9" x14ac:dyDescent="0.2">
      <c r="A6" s="4" t="s">
        <v>0</v>
      </c>
      <c r="B6" s="4" t="s">
        <v>1</v>
      </c>
      <c r="C6" s="4" t="s">
        <v>65</v>
      </c>
      <c r="D6" s="4" t="s">
        <v>2</v>
      </c>
      <c r="E6" s="4" t="s">
        <v>3</v>
      </c>
      <c r="F6" s="4" t="s">
        <v>6</v>
      </c>
      <c r="G6" s="4" t="s">
        <v>4</v>
      </c>
      <c r="H6" s="4" t="s">
        <v>5</v>
      </c>
      <c r="I6" s="4" t="s">
        <v>118</v>
      </c>
    </row>
    <row r="7" spans="1:9" x14ac:dyDescent="0.2">
      <c r="A7" s="29">
        <v>1</v>
      </c>
      <c r="B7" s="3" t="s">
        <v>7</v>
      </c>
      <c r="C7" s="29" t="s">
        <v>119</v>
      </c>
      <c r="D7" s="2"/>
      <c r="E7" s="2"/>
      <c r="F7" s="2"/>
      <c r="G7" s="2"/>
      <c r="H7" s="2"/>
      <c r="I7" s="2"/>
    </row>
    <row r="8" spans="1:9" x14ac:dyDescent="0.2">
      <c r="A8" s="29">
        <v>2</v>
      </c>
      <c r="B8" s="3" t="s">
        <v>8</v>
      </c>
      <c r="C8" s="2" t="s">
        <v>120</v>
      </c>
      <c r="D8" s="2"/>
      <c r="E8" s="2"/>
      <c r="F8" s="2"/>
      <c r="G8" s="2"/>
      <c r="H8" s="2"/>
      <c r="I8" s="2"/>
    </row>
    <row r="9" spans="1:9" x14ac:dyDescent="0.2">
      <c r="A9" s="6">
        <v>3</v>
      </c>
      <c r="B9" s="7" t="s">
        <v>70</v>
      </c>
      <c r="C9" s="5" t="s">
        <v>67</v>
      </c>
      <c r="D9" s="25">
        <f>'3'!H16</f>
        <v>3284</v>
      </c>
      <c r="E9" s="25">
        <f>'3'!H17</f>
        <v>3098</v>
      </c>
      <c r="F9" s="26">
        <f>'3'!H18</f>
        <v>94.336175395858703</v>
      </c>
      <c r="G9" s="2" t="str">
        <f>'3'!H19</f>
        <v>&gt; 80</v>
      </c>
      <c r="H9" s="6" t="str">
        <f>'3'!H20:I20</f>
        <v>ผ่าน</v>
      </c>
      <c r="I9" s="28" t="s">
        <v>66</v>
      </c>
    </row>
    <row r="10" spans="1:9" x14ac:dyDescent="0.2">
      <c r="A10" s="6">
        <v>4</v>
      </c>
      <c r="B10" s="7" t="s">
        <v>9</v>
      </c>
      <c r="C10" s="5" t="s">
        <v>67</v>
      </c>
      <c r="D10" s="25">
        <f>'4'!H16</f>
        <v>5269</v>
      </c>
      <c r="E10" s="25">
        <f>'3'!H17</f>
        <v>3098</v>
      </c>
      <c r="F10" s="26">
        <f>'4'!H18</f>
        <v>43.252989182007973</v>
      </c>
      <c r="G10" s="2" t="str">
        <f>'4'!H19</f>
        <v>&gt; 50</v>
      </c>
      <c r="H10" s="6" t="str">
        <f>'4'!H20:I20</f>
        <v>ไม่ผ่าน</v>
      </c>
      <c r="I10" s="28" t="s">
        <v>66</v>
      </c>
    </row>
    <row r="11" spans="1:9" x14ac:dyDescent="0.2">
      <c r="A11" s="29">
        <v>5</v>
      </c>
      <c r="B11" s="3" t="s">
        <v>10</v>
      </c>
      <c r="C11" s="2" t="s">
        <v>121</v>
      </c>
      <c r="D11" s="2"/>
      <c r="E11" s="2"/>
      <c r="F11" s="2"/>
      <c r="G11" s="2"/>
      <c r="H11" s="2"/>
      <c r="I11" s="2"/>
    </row>
    <row r="12" spans="1:9" x14ac:dyDescent="0.2">
      <c r="A12" s="6">
        <v>6</v>
      </c>
      <c r="B12" s="7" t="s">
        <v>11</v>
      </c>
      <c r="C12" s="5" t="s">
        <v>67</v>
      </c>
      <c r="D12" s="25">
        <f>'6'!H16</f>
        <v>8097</v>
      </c>
      <c r="E12" s="25">
        <f>'6'!H17</f>
        <v>5116</v>
      </c>
      <c r="F12" s="26">
        <f>'6'!H18</f>
        <v>63.183895269853032</v>
      </c>
      <c r="G12" s="2" t="str">
        <f>'6'!H19</f>
        <v>&gt; 66</v>
      </c>
      <c r="H12" s="41" t="str">
        <f>'6'!H20:I20</f>
        <v>ไม่ผ่าน</v>
      </c>
      <c r="I12" s="28" t="s">
        <v>66</v>
      </c>
    </row>
    <row r="13" spans="1:9" x14ac:dyDescent="0.2">
      <c r="A13" s="29">
        <v>7</v>
      </c>
      <c r="B13" s="3" t="s">
        <v>71</v>
      </c>
      <c r="C13" s="2" t="s">
        <v>121</v>
      </c>
      <c r="D13" s="2"/>
      <c r="E13" s="2"/>
      <c r="F13" s="2"/>
      <c r="G13" s="2"/>
      <c r="H13" s="2"/>
      <c r="I13" s="2"/>
    </row>
    <row r="14" spans="1:9" x14ac:dyDescent="0.2">
      <c r="A14" s="6">
        <v>8</v>
      </c>
      <c r="B14" s="27" t="s">
        <v>72</v>
      </c>
      <c r="C14" s="5" t="s">
        <v>67</v>
      </c>
      <c r="D14" s="25">
        <f>'8'!H16</f>
        <v>771</v>
      </c>
      <c r="E14" s="25">
        <f>'8'!H17</f>
        <v>726</v>
      </c>
      <c r="F14" s="26">
        <f>'8'!H18</f>
        <v>94.163424124513625</v>
      </c>
      <c r="G14" s="2" t="str">
        <f>'8'!H19</f>
        <v>&gt; 54</v>
      </c>
      <c r="H14" s="6" t="str">
        <f>'8'!H20:I20</f>
        <v>ผ่าน</v>
      </c>
      <c r="I14" s="28" t="s">
        <v>66</v>
      </c>
    </row>
    <row r="15" spans="1:9" x14ac:dyDescent="0.2">
      <c r="A15" s="29">
        <v>9</v>
      </c>
      <c r="B15" s="3" t="s">
        <v>12</v>
      </c>
      <c r="C15" s="2" t="s">
        <v>120</v>
      </c>
      <c r="D15" s="2"/>
      <c r="E15" s="2"/>
      <c r="F15" s="2"/>
      <c r="G15" s="2"/>
      <c r="H15" s="2"/>
      <c r="I15" s="2"/>
    </row>
    <row r="16" spans="1:9" x14ac:dyDescent="0.2">
      <c r="A16" s="6">
        <v>10</v>
      </c>
      <c r="B16" s="7" t="s">
        <v>13</v>
      </c>
      <c r="C16" s="5" t="s">
        <v>67</v>
      </c>
      <c r="D16" s="25">
        <f>'10'!H16</f>
        <v>11433</v>
      </c>
      <c r="E16" s="25">
        <f>'10'!H17</f>
        <v>5808</v>
      </c>
      <c r="F16" s="26">
        <f>'10'!H18</f>
        <v>50.800314877984782</v>
      </c>
      <c r="G16" s="2" t="str">
        <f>'10'!H19</f>
        <v>&gt; 55</v>
      </c>
      <c r="H16" s="41" t="str">
        <f>'10'!H20:I20</f>
        <v>ไม่ผ่าน</v>
      </c>
      <c r="I16" s="28" t="s">
        <v>66</v>
      </c>
    </row>
    <row r="17" spans="1:9" x14ac:dyDescent="0.2">
      <c r="A17" s="29">
        <v>11</v>
      </c>
      <c r="B17" s="3" t="s">
        <v>14</v>
      </c>
      <c r="C17" s="29" t="s">
        <v>119</v>
      </c>
      <c r="D17" s="2"/>
      <c r="E17" s="2"/>
      <c r="F17" s="2"/>
      <c r="G17" s="2"/>
      <c r="H17" s="2"/>
      <c r="I17" s="2"/>
    </row>
    <row r="18" spans="1:9" x14ac:dyDescent="0.2">
      <c r="A18" s="6">
        <v>12</v>
      </c>
      <c r="B18" s="7" t="s">
        <v>15</v>
      </c>
      <c r="C18" s="5" t="s">
        <v>67</v>
      </c>
      <c r="D18" s="25">
        <f>'12'!H16</f>
        <v>12863</v>
      </c>
      <c r="E18" s="25">
        <f>'12'!H17</f>
        <v>12655</v>
      </c>
      <c r="F18" s="26">
        <f>'12'!H18</f>
        <v>98.382958874290594</v>
      </c>
      <c r="G18" s="2" t="str">
        <f>'12'!H19</f>
        <v>&gt; 98.88</v>
      </c>
      <c r="H18" s="41" t="str">
        <f>'12'!H20:I20</f>
        <v>ไม่ผ่าน</v>
      </c>
      <c r="I18" s="28" t="s">
        <v>66</v>
      </c>
    </row>
    <row r="19" spans="1:9" x14ac:dyDescent="0.2">
      <c r="A19" s="6">
        <v>13</v>
      </c>
      <c r="B19" s="38" t="s">
        <v>130</v>
      </c>
      <c r="C19" s="29" t="s">
        <v>119</v>
      </c>
      <c r="D19" s="2"/>
      <c r="E19" s="2"/>
      <c r="F19" s="2"/>
      <c r="G19" s="2"/>
      <c r="H19" s="2"/>
      <c r="I19" s="2"/>
    </row>
    <row r="20" spans="1:9" x14ac:dyDescent="0.2">
      <c r="A20" s="29">
        <v>14</v>
      </c>
      <c r="B20" s="38" t="s">
        <v>131</v>
      </c>
      <c r="C20" s="2" t="s">
        <v>122</v>
      </c>
      <c r="D20" s="2"/>
      <c r="E20" s="2"/>
      <c r="F20" s="2"/>
      <c r="G20" s="2"/>
      <c r="H20" s="2"/>
      <c r="I20" s="2"/>
    </row>
    <row r="21" spans="1:9" x14ac:dyDescent="0.2">
      <c r="A21" s="29">
        <v>15</v>
      </c>
      <c r="B21" s="3" t="s">
        <v>16</v>
      </c>
      <c r="C21" s="2" t="s">
        <v>120</v>
      </c>
      <c r="D21" s="2"/>
      <c r="E21" s="2"/>
      <c r="F21" s="2"/>
      <c r="G21" s="2"/>
      <c r="H21" s="2"/>
      <c r="I21" s="2"/>
    </row>
    <row r="22" spans="1:9" x14ac:dyDescent="0.2">
      <c r="A22" s="6">
        <v>16</v>
      </c>
      <c r="B22" s="3" t="s">
        <v>17</v>
      </c>
      <c r="C22" s="2" t="s">
        <v>120</v>
      </c>
      <c r="D22" s="2"/>
      <c r="E22" s="2"/>
      <c r="F22" s="2"/>
      <c r="G22" s="2"/>
      <c r="H22" s="2"/>
      <c r="I22" s="2"/>
    </row>
    <row r="23" spans="1:9" x14ac:dyDescent="0.2">
      <c r="A23" s="29">
        <v>17</v>
      </c>
      <c r="B23" s="3" t="s">
        <v>18</v>
      </c>
      <c r="C23" s="2" t="s">
        <v>120</v>
      </c>
      <c r="D23" s="2"/>
      <c r="E23" s="2"/>
      <c r="F23" s="2"/>
      <c r="G23" s="2"/>
      <c r="H23" s="2"/>
      <c r="I23" s="2"/>
    </row>
    <row r="24" spans="1:9" x14ac:dyDescent="0.2">
      <c r="A24" s="29">
        <v>18</v>
      </c>
      <c r="B24" s="3" t="s">
        <v>19</v>
      </c>
      <c r="C24" s="2" t="s">
        <v>120</v>
      </c>
      <c r="D24" s="2"/>
      <c r="E24" s="2"/>
      <c r="F24" s="2"/>
      <c r="G24" s="2"/>
      <c r="H24" s="2"/>
      <c r="I24" s="2"/>
    </row>
    <row r="25" spans="1:9" x14ac:dyDescent="0.2">
      <c r="A25" s="6">
        <v>19.100000000000001</v>
      </c>
      <c r="B25" s="27" t="s">
        <v>169</v>
      </c>
      <c r="C25" s="5" t="s">
        <v>67</v>
      </c>
      <c r="D25" s="25">
        <f>'19.1'!H16</f>
        <v>4326</v>
      </c>
      <c r="E25" s="25">
        <f>'19.1'!H17</f>
        <v>121</v>
      </c>
      <c r="F25" s="26">
        <f>'19.1'!H18</f>
        <v>2.7970411465557095</v>
      </c>
      <c r="G25" s="2" t="str">
        <f>'19.1'!H19</f>
        <v>&lt; 2.40</v>
      </c>
      <c r="H25" s="6" t="str">
        <f>'19.1'!H20:I20</f>
        <v>ผ่าน</v>
      </c>
      <c r="I25" s="28" t="s">
        <v>66</v>
      </c>
    </row>
    <row r="26" spans="1:9" x14ac:dyDescent="0.2">
      <c r="A26" s="6">
        <v>19.2</v>
      </c>
      <c r="B26" s="7" t="s">
        <v>168</v>
      </c>
      <c r="C26" s="5" t="s">
        <v>67</v>
      </c>
      <c r="D26" s="25">
        <f>'19.2'!H16</f>
        <v>2673</v>
      </c>
      <c r="E26" s="25">
        <f>'19.2'!H17</f>
        <v>1983</v>
      </c>
      <c r="F26" s="26">
        <f>'19.2'!H18</f>
        <v>74.186307519640849</v>
      </c>
      <c r="G26" s="2" t="str">
        <f>'19.2'!H19</f>
        <v>&gt;10</v>
      </c>
      <c r="H26" s="2" t="str">
        <f>'19.2'!H20:I20</f>
        <v>NA</v>
      </c>
      <c r="I26" s="28" t="s">
        <v>66</v>
      </c>
    </row>
    <row r="27" spans="1:9" x14ac:dyDescent="0.2">
      <c r="A27" s="32">
        <v>20</v>
      </c>
      <c r="B27" s="3" t="s">
        <v>20</v>
      </c>
      <c r="C27" s="29" t="s">
        <v>119</v>
      </c>
      <c r="D27" s="2"/>
      <c r="E27" s="2"/>
      <c r="F27" s="2"/>
      <c r="G27" s="2"/>
      <c r="H27" s="2"/>
      <c r="I27" s="2"/>
    </row>
    <row r="28" spans="1:9" x14ac:dyDescent="0.2">
      <c r="A28" s="6">
        <v>21</v>
      </c>
      <c r="B28" s="30" t="s">
        <v>123</v>
      </c>
      <c r="C28" s="29" t="s">
        <v>119</v>
      </c>
      <c r="D28" s="2"/>
      <c r="E28" s="2"/>
      <c r="F28" s="2"/>
      <c r="G28" s="2"/>
      <c r="H28" s="2"/>
      <c r="I28" s="2"/>
    </row>
    <row r="29" spans="1:9" x14ac:dyDescent="0.2">
      <c r="A29" s="6">
        <v>22</v>
      </c>
      <c r="B29" s="30" t="s">
        <v>124</v>
      </c>
      <c r="C29" s="2" t="s">
        <v>122</v>
      </c>
      <c r="D29" s="2"/>
      <c r="E29" s="2"/>
      <c r="F29" s="2"/>
      <c r="G29" s="2"/>
      <c r="H29" s="2"/>
      <c r="I29" s="2"/>
    </row>
    <row r="30" spans="1:9" x14ac:dyDescent="0.2">
      <c r="A30" s="6">
        <v>23</v>
      </c>
      <c r="B30" s="38" t="s">
        <v>132</v>
      </c>
      <c r="C30" s="2" t="s">
        <v>122</v>
      </c>
      <c r="D30" s="2"/>
      <c r="E30" s="2"/>
      <c r="F30" s="2"/>
      <c r="G30" s="2"/>
      <c r="H30" s="2"/>
      <c r="I30" s="2"/>
    </row>
    <row r="31" spans="1:9" x14ac:dyDescent="0.2">
      <c r="A31" s="29">
        <v>24</v>
      </c>
      <c r="B31" s="3" t="s">
        <v>21</v>
      </c>
      <c r="C31" s="2" t="s">
        <v>122</v>
      </c>
      <c r="D31" s="2"/>
      <c r="E31" s="2"/>
      <c r="F31" s="2"/>
      <c r="G31" s="2"/>
      <c r="H31" s="2"/>
      <c r="I31" s="2"/>
    </row>
    <row r="32" spans="1:9" x14ac:dyDescent="0.2">
      <c r="A32" s="29">
        <v>25</v>
      </c>
      <c r="B32" s="38" t="s">
        <v>133</v>
      </c>
      <c r="C32" s="29" t="s">
        <v>119</v>
      </c>
      <c r="D32" s="2"/>
      <c r="E32" s="2"/>
      <c r="F32" s="2"/>
      <c r="G32" s="2"/>
      <c r="H32" s="2"/>
      <c r="I32" s="2"/>
    </row>
    <row r="33" spans="1:9" x14ac:dyDescent="0.2">
      <c r="A33" s="6">
        <v>26.1</v>
      </c>
      <c r="B33" s="7" t="s">
        <v>175</v>
      </c>
      <c r="C33" s="5" t="s">
        <v>67</v>
      </c>
      <c r="D33" s="25">
        <f>'26.1'!H16</f>
        <v>8194</v>
      </c>
      <c r="E33" s="25">
        <f>'26.1'!H17</f>
        <v>6559</v>
      </c>
      <c r="F33" s="26">
        <f>'26.1'!H18</f>
        <v>35.574810837197951</v>
      </c>
      <c r="G33" s="2" t="str">
        <f>'26.1'!H19</f>
        <v>&gt;= 40</v>
      </c>
      <c r="H33" s="41" t="str">
        <f>'26.1'!H20:I20</f>
        <v>ไม่ผ่าน</v>
      </c>
      <c r="I33" s="28" t="s">
        <v>66</v>
      </c>
    </row>
    <row r="34" spans="1:9" x14ac:dyDescent="0.2">
      <c r="A34" s="6">
        <v>26.2</v>
      </c>
      <c r="B34" s="7" t="s">
        <v>174</v>
      </c>
      <c r="C34" s="5" t="s">
        <v>67</v>
      </c>
      <c r="D34" s="25">
        <f>'26.2'!H16</f>
        <v>11663</v>
      </c>
      <c r="E34" s="25">
        <f>'26.2'!H17</f>
        <v>7416</v>
      </c>
      <c r="F34" s="26">
        <f>'26.2'!H18</f>
        <v>41.112921203806913</v>
      </c>
      <c r="G34" s="2" t="str">
        <f>'26.2'!H19</f>
        <v>&gt;= 50</v>
      </c>
      <c r="H34" s="41" t="str">
        <f>'26.2'!H20:I20</f>
        <v>ไม่ผ่าน</v>
      </c>
      <c r="I34" s="28" t="s">
        <v>66</v>
      </c>
    </row>
    <row r="35" spans="1:9" x14ac:dyDescent="0.2">
      <c r="A35" s="6">
        <v>27</v>
      </c>
      <c r="B35" s="7" t="s">
        <v>22</v>
      </c>
      <c r="C35" s="5" t="s">
        <v>67</v>
      </c>
      <c r="D35" s="25">
        <f>'27'!H16</f>
        <v>5300</v>
      </c>
      <c r="E35" s="25">
        <f>'27'!H17</f>
        <v>4465</v>
      </c>
      <c r="F35" s="26">
        <f>'27'!H18</f>
        <v>84.245283018867923</v>
      </c>
      <c r="G35" s="2" t="str">
        <f>'27'!H19</f>
        <v>&gt;= 80</v>
      </c>
      <c r="H35" s="6" t="str">
        <f>'27'!H20:I20</f>
        <v>ผ่าน</v>
      </c>
      <c r="I35" s="28" t="s">
        <v>66</v>
      </c>
    </row>
    <row r="36" spans="1:9" x14ac:dyDescent="0.2">
      <c r="A36" s="6">
        <v>28</v>
      </c>
      <c r="B36" s="7" t="s">
        <v>23</v>
      </c>
      <c r="C36" s="5" t="s">
        <v>67</v>
      </c>
      <c r="D36" s="25">
        <f>'28'!H16</f>
        <v>341</v>
      </c>
      <c r="E36" s="25">
        <f>'28'!H17</f>
        <v>7</v>
      </c>
      <c r="F36" s="26">
        <f>'28'!H18</f>
        <v>2.0527859237536656</v>
      </c>
      <c r="G36" s="2" t="str">
        <f>'28'!H19</f>
        <v>&lt; 7</v>
      </c>
      <c r="H36" s="6" t="str">
        <f>'28'!H20:I20</f>
        <v>ผ่าน</v>
      </c>
      <c r="I36" s="28" t="s">
        <v>66</v>
      </c>
    </row>
    <row r="37" spans="1:9" x14ac:dyDescent="0.2">
      <c r="A37" s="29">
        <v>29</v>
      </c>
      <c r="B37" s="39" t="s">
        <v>134</v>
      </c>
      <c r="C37" s="2" t="s">
        <v>122</v>
      </c>
      <c r="D37" s="2"/>
      <c r="E37" s="2"/>
      <c r="F37" s="2"/>
      <c r="G37" s="2"/>
      <c r="H37" s="2"/>
      <c r="I37" s="2"/>
    </row>
    <row r="38" spans="1:9" x14ac:dyDescent="0.2">
      <c r="A38" s="6">
        <v>30</v>
      </c>
      <c r="B38" s="7" t="s">
        <v>24</v>
      </c>
      <c r="C38" s="5" t="s">
        <v>67</v>
      </c>
      <c r="D38" s="25">
        <f>'30'!G4</f>
        <v>535</v>
      </c>
      <c r="E38" s="25">
        <f>'30'!G5</f>
        <v>221</v>
      </c>
      <c r="F38" s="26">
        <f>'30'!G6</f>
        <v>66.849999999999994</v>
      </c>
      <c r="G38" s="2" t="str">
        <f>'30'!G7</f>
        <v>&gt; 50</v>
      </c>
      <c r="H38" s="65" t="s">
        <v>112</v>
      </c>
      <c r="I38" s="28" t="s">
        <v>66</v>
      </c>
    </row>
    <row r="39" spans="1:9" x14ac:dyDescent="0.2">
      <c r="A39" s="6">
        <v>31</v>
      </c>
      <c r="B39" s="7" t="s">
        <v>25</v>
      </c>
      <c r="C39" s="5" t="s">
        <v>67</v>
      </c>
      <c r="D39" s="25">
        <f>'31'!H16</f>
        <v>993</v>
      </c>
      <c r="E39" s="25">
        <f>'31'!H17</f>
        <v>0</v>
      </c>
      <c r="F39" s="26">
        <f>'31'!H18</f>
        <v>0</v>
      </c>
      <c r="G39" s="2" t="str">
        <f>'31'!H19</f>
        <v>5 ต่อ 1000</v>
      </c>
      <c r="H39" s="6" t="str">
        <f>'31'!H20:I20</f>
        <v>ผ่าน</v>
      </c>
      <c r="I39" s="28" t="s">
        <v>66</v>
      </c>
    </row>
    <row r="40" spans="1:9" x14ac:dyDescent="0.2">
      <c r="A40" s="32">
        <v>32</v>
      </c>
      <c r="B40" s="3" t="s">
        <v>26</v>
      </c>
      <c r="C40" s="2" t="s">
        <v>122</v>
      </c>
      <c r="D40" s="2"/>
      <c r="E40" s="2"/>
      <c r="F40" s="2"/>
      <c r="G40" s="2"/>
      <c r="H40" s="2"/>
      <c r="I40" s="2"/>
    </row>
    <row r="41" spans="1:9" x14ac:dyDescent="0.2">
      <c r="A41" s="6">
        <v>33</v>
      </c>
      <c r="B41" s="7" t="s">
        <v>27</v>
      </c>
      <c r="C41" s="5" t="s">
        <v>67</v>
      </c>
      <c r="D41" s="25">
        <f>'33'!H16</f>
        <v>306476</v>
      </c>
      <c r="E41" s="25">
        <f>'33'!H17</f>
        <v>62068</v>
      </c>
      <c r="F41" s="26">
        <f>'33'!H18</f>
        <v>20.252156775734477</v>
      </c>
      <c r="G41" s="2" t="str">
        <f>'33'!H19</f>
        <v>&gt; 20</v>
      </c>
      <c r="H41" s="41" t="str">
        <f>'33'!H20:I20</f>
        <v>ไม่ผ่าน</v>
      </c>
      <c r="I41" s="28" t="s">
        <v>66</v>
      </c>
    </row>
    <row r="42" spans="1:9" x14ac:dyDescent="0.2">
      <c r="A42" s="29">
        <v>34</v>
      </c>
      <c r="B42" s="3" t="s">
        <v>28</v>
      </c>
      <c r="C42" s="2" t="s">
        <v>120</v>
      </c>
      <c r="D42" s="2"/>
      <c r="E42" s="2"/>
      <c r="F42" s="2"/>
      <c r="G42" s="2"/>
      <c r="H42" s="2"/>
      <c r="I42" s="2"/>
    </row>
    <row r="43" spans="1:9" x14ac:dyDescent="0.2">
      <c r="A43" s="29">
        <v>35</v>
      </c>
      <c r="B43" s="3" t="s">
        <v>29</v>
      </c>
      <c r="C43" s="2" t="s">
        <v>120</v>
      </c>
      <c r="D43" s="2"/>
      <c r="E43" s="2"/>
      <c r="F43" s="2"/>
      <c r="G43" s="2"/>
      <c r="H43" s="2"/>
      <c r="I43" s="2"/>
    </row>
    <row r="44" spans="1:9" x14ac:dyDescent="0.2">
      <c r="A44" s="6">
        <v>36</v>
      </c>
      <c r="B44" s="7" t="s">
        <v>30</v>
      </c>
      <c r="C44" s="5" t="s">
        <v>67</v>
      </c>
      <c r="D44" s="25">
        <f>'36'!E23</f>
        <v>150</v>
      </c>
      <c r="E44" s="25">
        <f>'36'!E24</f>
        <v>39</v>
      </c>
      <c r="F44" s="26">
        <f>'36'!E25</f>
        <v>26</v>
      </c>
      <c r="G44" s="2" t="str">
        <f>'36'!E26</f>
        <v>&lt; 30</v>
      </c>
      <c r="H44" s="6" t="s">
        <v>112</v>
      </c>
      <c r="I44" s="28" t="s">
        <v>66</v>
      </c>
    </row>
    <row r="45" spans="1:9" x14ac:dyDescent="0.2">
      <c r="A45" s="6">
        <v>37</v>
      </c>
      <c r="B45" s="30" t="s">
        <v>199</v>
      </c>
      <c r="C45" s="2"/>
      <c r="D45" s="2"/>
      <c r="E45" s="2"/>
      <c r="F45" s="2"/>
      <c r="G45" s="2"/>
      <c r="H45" s="2"/>
      <c r="I45" s="2"/>
    </row>
    <row r="46" spans="1:9" x14ac:dyDescent="0.2">
      <c r="A46" s="6">
        <v>37.1</v>
      </c>
      <c r="B46" s="3" t="s">
        <v>31</v>
      </c>
      <c r="C46" s="5" t="s">
        <v>67</v>
      </c>
      <c r="D46" s="2"/>
      <c r="E46" s="2"/>
      <c r="F46" s="2"/>
      <c r="G46" s="2"/>
      <c r="H46" s="2"/>
      <c r="I46" s="2" t="s">
        <v>66</v>
      </c>
    </row>
    <row r="47" spans="1:9" x14ac:dyDescent="0.2">
      <c r="A47" s="6">
        <v>37.200000000000003</v>
      </c>
      <c r="B47" s="3" t="s">
        <v>32</v>
      </c>
      <c r="C47" s="5" t="s">
        <v>67</v>
      </c>
      <c r="D47" s="2"/>
      <c r="E47" s="2"/>
      <c r="F47" s="2"/>
      <c r="G47" s="2"/>
      <c r="H47" s="2"/>
      <c r="I47" s="2" t="s">
        <v>66</v>
      </c>
    </row>
    <row r="48" spans="1:9" x14ac:dyDescent="0.2">
      <c r="A48" s="32">
        <v>38</v>
      </c>
      <c r="B48" s="3" t="s">
        <v>33</v>
      </c>
      <c r="C48" s="2" t="s">
        <v>122</v>
      </c>
      <c r="D48" s="2"/>
      <c r="E48" s="2"/>
      <c r="F48" s="2"/>
      <c r="G48" s="2"/>
      <c r="H48" s="2"/>
      <c r="I48" s="2"/>
    </row>
    <row r="49" spans="1:9" x14ac:dyDescent="0.2">
      <c r="A49" s="29">
        <v>39</v>
      </c>
      <c r="B49" s="3" t="s">
        <v>34</v>
      </c>
      <c r="C49" s="2" t="s">
        <v>120</v>
      </c>
      <c r="D49" s="2"/>
      <c r="E49" s="2"/>
      <c r="F49" s="2"/>
      <c r="G49" s="2"/>
      <c r="H49" s="2"/>
      <c r="I49" s="2"/>
    </row>
    <row r="50" spans="1:9" x14ac:dyDescent="0.2">
      <c r="A50" s="32">
        <v>40</v>
      </c>
      <c r="B50" s="3" t="s">
        <v>35</v>
      </c>
      <c r="C50" s="29" t="s">
        <v>119</v>
      </c>
      <c r="D50" s="2"/>
      <c r="E50" s="2"/>
      <c r="F50" s="2"/>
      <c r="G50" s="2"/>
      <c r="H50" s="2"/>
      <c r="I50" s="2"/>
    </row>
    <row r="51" spans="1:9" x14ac:dyDescent="0.2">
      <c r="A51" s="29">
        <v>41</v>
      </c>
      <c r="B51" s="3" t="s">
        <v>36</v>
      </c>
      <c r="C51" s="2" t="s">
        <v>120</v>
      </c>
      <c r="D51" s="2"/>
      <c r="E51" s="2"/>
      <c r="F51" s="2"/>
      <c r="G51" s="2"/>
      <c r="H51" s="2"/>
      <c r="I51" s="2"/>
    </row>
    <row r="52" spans="1:9" x14ac:dyDescent="0.2">
      <c r="A52" s="29">
        <v>42</v>
      </c>
      <c r="B52" s="3" t="s">
        <v>37</v>
      </c>
      <c r="C52" s="2" t="s">
        <v>120</v>
      </c>
      <c r="D52" s="2"/>
      <c r="E52" s="2"/>
      <c r="F52" s="2"/>
      <c r="G52" s="2"/>
      <c r="H52" s="2"/>
      <c r="I52" s="2"/>
    </row>
    <row r="53" spans="1:9" x14ac:dyDescent="0.2">
      <c r="A53" s="6">
        <v>43</v>
      </c>
      <c r="B53" s="7" t="s">
        <v>38</v>
      </c>
      <c r="C53" s="5" t="s">
        <v>67</v>
      </c>
      <c r="D53" s="25">
        <f>'43'!H16</f>
        <v>1023</v>
      </c>
      <c r="E53" s="25">
        <f>'43'!H17</f>
        <v>647</v>
      </c>
      <c r="F53" s="26">
        <f>'43'!H18</f>
        <v>63.245356793743888</v>
      </c>
      <c r="G53" s="2" t="str">
        <f>'43'!H19</f>
        <v>&gt; 65</v>
      </c>
      <c r="H53" s="41" t="str">
        <f>'43'!H20:I20</f>
        <v>ไม่ผ่าน</v>
      </c>
      <c r="I53" s="28" t="s">
        <v>66</v>
      </c>
    </row>
    <row r="54" spans="1:9" x14ac:dyDescent="0.2">
      <c r="A54" s="29">
        <v>44</v>
      </c>
      <c r="B54" s="3" t="s">
        <v>39</v>
      </c>
      <c r="C54" s="2" t="s">
        <v>120</v>
      </c>
      <c r="D54" s="2"/>
      <c r="E54" s="2"/>
      <c r="F54" s="2"/>
      <c r="G54" s="2"/>
      <c r="H54" s="2"/>
      <c r="I54" s="2"/>
    </row>
    <row r="55" spans="1:9" x14ac:dyDescent="0.2">
      <c r="A55" s="29">
        <v>45</v>
      </c>
      <c r="B55" s="3" t="s">
        <v>40</v>
      </c>
      <c r="C55" s="2" t="s">
        <v>120</v>
      </c>
      <c r="D55" s="2"/>
      <c r="E55" s="2"/>
      <c r="F55" s="2"/>
      <c r="G55" s="2"/>
      <c r="H55" s="2"/>
      <c r="I55" s="2"/>
    </row>
    <row r="56" spans="1:9" x14ac:dyDescent="0.2">
      <c r="A56" s="29">
        <v>46</v>
      </c>
      <c r="B56" s="3" t="s">
        <v>41</v>
      </c>
      <c r="C56" s="2" t="s">
        <v>120</v>
      </c>
      <c r="D56" s="2"/>
      <c r="E56" s="2"/>
      <c r="F56" s="2"/>
      <c r="G56" s="2"/>
      <c r="H56" s="2"/>
      <c r="I56" s="2"/>
    </row>
    <row r="57" spans="1:9" x14ac:dyDescent="0.2">
      <c r="A57" s="6">
        <v>47</v>
      </c>
      <c r="B57" s="3" t="s">
        <v>42</v>
      </c>
      <c r="C57" s="2" t="s">
        <v>122</v>
      </c>
      <c r="D57" s="2"/>
      <c r="E57" s="2"/>
      <c r="F57" s="2"/>
      <c r="G57" s="2"/>
      <c r="H57" s="2"/>
      <c r="I57" s="2"/>
    </row>
    <row r="58" spans="1:9" x14ac:dyDescent="0.2">
      <c r="A58" s="29">
        <v>48</v>
      </c>
      <c r="B58" s="38" t="s">
        <v>135</v>
      </c>
      <c r="C58" s="2" t="s">
        <v>122</v>
      </c>
      <c r="D58" s="2"/>
      <c r="E58" s="2"/>
      <c r="F58" s="2"/>
      <c r="G58" s="2"/>
      <c r="H58" s="2"/>
      <c r="I58" s="2"/>
    </row>
    <row r="59" spans="1:9" x14ac:dyDescent="0.2">
      <c r="A59" s="29">
        <v>49</v>
      </c>
      <c r="B59" s="3" t="s">
        <v>43</v>
      </c>
      <c r="C59" s="2" t="s">
        <v>122</v>
      </c>
      <c r="D59" s="2"/>
      <c r="E59" s="2"/>
      <c r="F59" s="2"/>
      <c r="G59" s="2"/>
      <c r="H59" s="2"/>
      <c r="I59" s="2"/>
    </row>
    <row r="60" spans="1:9" x14ac:dyDescent="0.2">
      <c r="A60" s="6">
        <v>50</v>
      </c>
      <c r="B60" s="64" t="s">
        <v>136</v>
      </c>
      <c r="C60" s="5" t="s">
        <v>67</v>
      </c>
      <c r="D60" s="25">
        <f>'50'!H16</f>
        <v>640</v>
      </c>
      <c r="E60" s="25">
        <f>'50'!H17</f>
        <v>14</v>
      </c>
      <c r="F60" s="26">
        <f>'50'!H18</f>
        <v>2.1875</v>
      </c>
      <c r="G60" s="26" t="str">
        <f>'50'!H19</f>
        <v>&lt; 12</v>
      </c>
      <c r="H60" s="41" t="str">
        <f>'50'!H20:I20</f>
        <v>ผ่าน</v>
      </c>
      <c r="I60" s="28" t="s">
        <v>66</v>
      </c>
    </row>
    <row r="61" spans="1:9" x14ac:dyDescent="0.2">
      <c r="A61" s="29">
        <v>51</v>
      </c>
      <c r="B61" s="38" t="s">
        <v>137</v>
      </c>
      <c r="C61" s="2" t="s">
        <v>120</v>
      </c>
      <c r="D61" s="2"/>
      <c r="E61" s="2"/>
      <c r="F61" s="2"/>
      <c r="G61" s="2"/>
      <c r="H61" s="2"/>
      <c r="I61" s="2"/>
    </row>
    <row r="62" spans="1:9" x14ac:dyDescent="0.2">
      <c r="A62" s="29">
        <v>52</v>
      </c>
      <c r="B62" s="36" t="s">
        <v>138</v>
      </c>
      <c r="C62" s="29" t="s">
        <v>119</v>
      </c>
      <c r="D62" s="2"/>
      <c r="E62" s="2"/>
      <c r="F62" s="2"/>
      <c r="G62" s="2"/>
      <c r="H62" s="2"/>
      <c r="I62" s="2"/>
    </row>
    <row r="63" spans="1:9" x14ac:dyDescent="0.2">
      <c r="A63" s="32">
        <v>53</v>
      </c>
      <c r="B63" s="38" t="s">
        <v>139</v>
      </c>
      <c r="C63" s="29" t="s">
        <v>119</v>
      </c>
      <c r="D63" s="2"/>
      <c r="E63" s="2"/>
      <c r="F63" s="2"/>
      <c r="G63" s="2"/>
      <c r="H63" s="2"/>
      <c r="I63" s="2"/>
    </row>
    <row r="64" spans="1:9" x14ac:dyDescent="0.2">
      <c r="A64" s="29">
        <v>54</v>
      </c>
      <c r="B64" s="3" t="s">
        <v>44</v>
      </c>
      <c r="C64" s="2" t="s">
        <v>122</v>
      </c>
      <c r="D64" s="2"/>
      <c r="E64" s="2"/>
      <c r="F64" s="2"/>
      <c r="G64" s="2"/>
      <c r="H64" s="2"/>
      <c r="I64" s="2"/>
    </row>
    <row r="65" spans="1:9" x14ac:dyDescent="0.2">
      <c r="A65" s="32">
        <v>55</v>
      </c>
      <c r="B65" s="3" t="s">
        <v>45</v>
      </c>
      <c r="C65" s="2" t="s">
        <v>122</v>
      </c>
      <c r="D65" s="2"/>
      <c r="E65" s="2"/>
      <c r="F65" s="2"/>
      <c r="G65" s="2"/>
      <c r="H65" s="2"/>
      <c r="I65" s="2"/>
    </row>
    <row r="66" spans="1:9" x14ac:dyDescent="0.2">
      <c r="A66" s="29">
        <v>56</v>
      </c>
      <c r="B66" s="38" t="s">
        <v>140</v>
      </c>
      <c r="C66" s="2" t="s">
        <v>121</v>
      </c>
      <c r="D66" s="2"/>
      <c r="E66" s="2"/>
      <c r="F66" s="2"/>
      <c r="G66" s="2"/>
      <c r="H66" s="2"/>
      <c r="I66" s="2"/>
    </row>
    <row r="67" spans="1:9" x14ac:dyDescent="0.2">
      <c r="A67" s="29">
        <v>57</v>
      </c>
      <c r="B67" s="38" t="s">
        <v>141</v>
      </c>
      <c r="C67" s="2" t="s">
        <v>120</v>
      </c>
      <c r="D67" s="2"/>
      <c r="E67" s="2"/>
      <c r="F67" s="2"/>
      <c r="G67" s="2"/>
      <c r="H67" s="2"/>
      <c r="I67" s="2"/>
    </row>
    <row r="68" spans="1:9" x14ac:dyDescent="0.2">
      <c r="A68" s="29">
        <v>58</v>
      </c>
      <c r="B68" s="3" t="s">
        <v>46</v>
      </c>
      <c r="C68" s="2" t="s">
        <v>120</v>
      </c>
      <c r="D68" s="2"/>
      <c r="E68" s="2"/>
      <c r="F68" s="2"/>
      <c r="G68" s="2"/>
      <c r="H68" s="2"/>
      <c r="I68" s="2"/>
    </row>
    <row r="69" spans="1:9" x14ac:dyDescent="0.2">
      <c r="A69" s="29">
        <v>59</v>
      </c>
      <c r="B69" s="3" t="s">
        <v>47</v>
      </c>
      <c r="C69" s="2" t="s">
        <v>120</v>
      </c>
      <c r="D69" s="2"/>
      <c r="E69" s="2"/>
      <c r="F69" s="2"/>
      <c r="G69" s="2"/>
      <c r="H69" s="2"/>
      <c r="I69" s="2"/>
    </row>
    <row r="70" spans="1:9" x14ac:dyDescent="0.2">
      <c r="A70" s="29">
        <v>60</v>
      </c>
      <c r="B70" s="3" t="s">
        <v>48</v>
      </c>
      <c r="C70" s="29" t="s">
        <v>119</v>
      </c>
      <c r="D70" s="2"/>
      <c r="E70" s="2"/>
      <c r="F70" s="2"/>
      <c r="G70" s="2"/>
      <c r="H70" s="2"/>
      <c r="I70" s="2"/>
    </row>
    <row r="71" spans="1:9" x14ac:dyDescent="0.2">
      <c r="A71" s="29">
        <v>61</v>
      </c>
      <c r="B71" s="3" t="s">
        <v>49</v>
      </c>
      <c r="C71" s="2" t="s">
        <v>122</v>
      </c>
      <c r="D71" s="2"/>
      <c r="E71" s="2"/>
      <c r="F71" s="2"/>
      <c r="G71" s="2"/>
      <c r="H71" s="2"/>
      <c r="I71" s="2"/>
    </row>
    <row r="72" spans="1:9" x14ac:dyDescent="0.2">
      <c r="A72" s="29">
        <v>62</v>
      </c>
      <c r="B72" s="3" t="s">
        <v>50</v>
      </c>
      <c r="C72" s="29" t="s">
        <v>119</v>
      </c>
      <c r="D72" s="2"/>
      <c r="E72" s="2"/>
      <c r="F72" s="2"/>
      <c r="G72" s="2"/>
      <c r="H72" s="2"/>
      <c r="I72" s="2"/>
    </row>
    <row r="73" spans="1:9" x14ac:dyDescent="0.2">
      <c r="A73" s="29">
        <v>63</v>
      </c>
      <c r="B73" s="38" t="s">
        <v>142</v>
      </c>
      <c r="C73" s="29" t="s">
        <v>119</v>
      </c>
      <c r="D73" s="2"/>
      <c r="E73" s="2"/>
      <c r="F73" s="2"/>
      <c r="G73" s="2"/>
      <c r="H73" s="2"/>
      <c r="I73" s="2"/>
    </row>
    <row r="74" spans="1:9" x14ac:dyDescent="0.2">
      <c r="A74" s="29">
        <v>64</v>
      </c>
      <c r="B74" s="38" t="s">
        <v>143</v>
      </c>
      <c r="C74" s="29" t="s">
        <v>119</v>
      </c>
      <c r="D74" s="2"/>
      <c r="E74" s="2"/>
      <c r="F74" s="2"/>
      <c r="G74" s="2"/>
      <c r="H74" s="2"/>
      <c r="I74" s="2"/>
    </row>
    <row r="75" spans="1:9" x14ac:dyDescent="0.2">
      <c r="A75" s="29">
        <v>65</v>
      </c>
      <c r="B75" s="39" t="s">
        <v>144</v>
      </c>
      <c r="C75" s="2" t="s">
        <v>120</v>
      </c>
      <c r="D75" s="2"/>
      <c r="E75" s="2"/>
      <c r="F75" s="2"/>
      <c r="G75" s="2"/>
      <c r="H75" s="2"/>
      <c r="I75" s="2"/>
    </row>
    <row r="76" spans="1:9" x14ac:dyDescent="0.2">
      <c r="A76" s="6">
        <v>66</v>
      </c>
      <c r="B76" s="3" t="s">
        <v>51</v>
      </c>
      <c r="C76" s="29" t="s">
        <v>119</v>
      </c>
      <c r="D76" s="2"/>
      <c r="E76" s="2"/>
      <c r="F76" s="2"/>
      <c r="G76" s="2"/>
      <c r="H76" s="2"/>
      <c r="I76" s="2"/>
    </row>
    <row r="77" spans="1:9" x14ac:dyDescent="0.2">
      <c r="A77" s="29">
        <v>67</v>
      </c>
      <c r="B77" s="7" t="s">
        <v>52</v>
      </c>
      <c r="C77" s="5" t="s">
        <v>67</v>
      </c>
      <c r="D77" s="25">
        <f>'67'!H16</f>
        <v>49920</v>
      </c>
      <c r="E77" s="25">
        <f>'67'!H17</f>
        <v>1994</v>
      </c>
      <c r="F77" s="26">
        <f>'67'!H18</f>
        <v>3.9943910256410255</v>
      </c>
      <c r="G77" s="2" t="str">
        <f>'67'!H19</f>
        <v>&gt; 70</v>
      </c>
      <c r="H77" s="41" t="str">
        <f>'67'!H20:I20</f>
        <v>ไม่ผ่าน</v>
      </c>
      <c r="I77" s="28" t="s">
        <v>66</v>
      </c>
    </row>
    <row r="78" spans="1:9" x14ac:dyDescent="0.2">
      <c r="A78" s="29">
        <v>68</v>
      </c>
      <c r="B78" s="3" t="s">
        <v>53</v>
      </c>
      <c r="C78" s="29" t="s">
        <v>119</v>
      </c>
      <c r="D78" s="2"/>
      <c r="E78" s="2"/>
      <c r="F78" s="2"/>
      <c r="G78" s="2"/>
      <c r="H78" s="2"/>
      <c r="I78" s="2"/>
    </row>
    <row r="79" spans="1:9" x14ac:dyDescent="0.2">
      <c r="A79" s="29">
        <v>69</v>
      </c>
      <c r="B79" s="3" t="s">
        <v>54</v>
      </c>
      <c r="C79" s="2" t="s">
        <v>120</v>
      </c>
      <c r="D79" s="2"/>
      <c r="E79" s="2"/>
      <c r="F79" s="2"/>
      <c r="G79" s="2"/>
      <c r="H79" s="2"/>
      <c r="I79" s="2"/>
    </row>
    <row r="80" spans="1:9" x14ac:dyDescent="0.2">
      <c r="A80" s="29">
        <v>70</v>
      </c>
      <c r="B80" s="3" t="s">
        <v>55</v>
      </c>
      <c r="C80" s="2" t="s">
        <v>120</v>
      </c>
      <c r="D80" s="2"/>
      <c r="E80" s="2"/>
      <c r="F80" s="2"/>
      <c r="G80" s="2"/>
      <c r="H80" s="2"/>
      <c r="I80" s="2"/>
    </row>
    <row r="81" spans="1:9" x14ac:dyDescent="0.2">
      <c r="A81" s="29">
        <v>71</v>
      </c>
      <c r="B81" s="3" t="s">
        <v>56</v>
      </c>
      <c r="C81" s="2" t="s">
        <v>120</v>
      </c>
      <c r="D81" s="2"/>
      <c r="E81" s="2"/>
      <c r="F81" s="2"/>
      <c r="G81" s="2"/>
      <c r="H81" s="2"/>
      <c r="I81" s="2"/>
    </row>
    <row r="82" spans="1:9" x14ac:dyDescent="0.2">
      <c r="A82" s="29">
        <v>72</v>
      </c>
      <c r="B82" s="38" t="s">
        <v>145</v>
      </c>
      <c r="C82" s="2" t="s">
        <v>122</v>
      </c>
      <c r="D82" s="2"/>
      <c r="E82" s="2"/>
      <c r="F82" s="2"/>
      <c r="G82" s="2"/>
      <c r="H82" s="2"/>
      <c r="I82" s="2"/>
    </row>
    <row r="83" spans="1:9" x14ac:dyDescent="0.2">
      <c r="A83" s="29">
        <v>73</v>
      </c>
      <c r="B83" s="3" t="s">
        <v>57</v>
      </c>
      <c r="C83" s="2" t="s">
        <v>122</v>
      </c>
      <c r="D83" s="2"/>
      <c r="E83" s="2"/>
      <c r="F83" s="2"/>
      <c r="G83" s="2"/>
      <c r="H83" s="2"/>
      <c r="I83" s="2"/>
    </row>
    <row r="84" spans="1:9" x14ac:dyDescent="0.2">
      <c r="A84" s="29">
        <v>74</v>
      </c>
      <c r="B84" s="3" t="s">
        <v>58</v>
      </c>
      <c r="C84" s="2" t="s">
        <v>122</v>
      </c>
      <c r="D84" s="2"/>
      <c r="E84" s="2"/>
      <c r="F84" s="2"/>
      <c r="G84" s="2"/>
      <c r="H84" s="2"/>
      <c r="I84" s="2"/>
    </row>
    <row r="85" spans="1:9" x14ac:dyDescent="0.2">
      <c r="A85" s="29">
        <v>75</v>
      </c>
      <c r="B85" s="3" t="s">
        <v>59</v>
      </c>
      <c r="C85" s="2" t="s">
        <v>120</v>
      </c>
      <c r="D85" s="2"/>
      <c r="E85" s="2"/>
      <c r="F85" s="2"/>
      <c r="G85" s="2"/>
      <c r="H85" s="2"/>
      <c r="I85" s="2"/>
    </row>
    <row r="86" spans="1:9" x14ac:dyDescent="0.2">
      <c r="A86" s="29">
        <v>76</v>
      </c>
      <c r="B86" s="3" t="s">
        <v>60</v>
      </c>
      <c r="C86" s="2" t="s">
        <v>122</v>
      </c>
      <c r="D86" s="2"/>
      <c r="E86" s="2"/>
      <c r="F86" s="2"/>
      <c r="G86" s="2"/>
      <c r="H86" s="2"/>
      <c r="I86" s="2"/>
    </row>
    <row r="87" spans="1:9" x14ac:dyDescent="0.2">
      <c r="A87" s="29">
        <v>77</v>
      </c>
      <c r="B87" s="3" t="s">
        <v>61</v>
      </c>
      <c r="C87" s="2" t="s">
        <v>122</v>
      </c>
      <c r="D87" s="2"/>
      <c r="E87" s="2"/>
      <c r="F87" s="2"/>
      <c r="G87" s="2"/>
      <c r="H87" s="2"/>
      <c r="I87" s="2"/>
    </row>
    <row r="88" spans="1:9" x14ac:dyDescent="0.2">
      <c r="A88" s="29">
        <v>78</v>
      </c>
      <c r="B88" s="3" t="s">
        <v>62</v>
      </c>
      <c r="C88" s="29" t="s">
        <v>119</v>
      </c>
      <c r="D88" s="2"/>
      <c r="E88" s="2"/>
      <c r="F88" s="2"/>
      <c r="G88" s="2"/>
      <c r="H88" s="2"/>
      <c r="I88" s="2"/>
    </row>
    <row r="89" spans="1:9" x14ac:dyDescent="0.2">
      <c r="A89" s="29">
        <v>79</v>
      </c>
      <c r="B89" s="3" t="s">
        <v>63</v>
      </c>
      <c r="C89" s="2" t="s">
        <v>121</v>
      </c>
      <c r="D89" s="2"/>
      <c r="E89" s="2"/>
      <c r="F89" s="2"/>
      <c r="G89" s="2"/>
      <c r="H89" s="2"/>
      <c r="I89" s="2"/>
    </row>
    <row r="90" spans="1:9" x14ac:dyDescent="0.2">
      <c r="A90" s="29">
        <v>80</v>
      </c>
      <c r="B90" s="3" t="s">
        <v>64</v>
      </c>
      <c r="C90" s="2" t="s">
        <v>122</v>
      </c>
      <c r="D90" s="2"/>
      <c r="E90" s="2"/>
      <c r="F90" s="2"/>
      <c r="G90" s="2"/>
      <c r="H90" s="2"/>
      <c r="I90" s="2"/>
    </row>
    <row r="91" spans="1:9" x14ac:dyDescent="0.2">
      <c r="B91" s="31" t="s">
        <v>128</v>
      </c>
    </row>
    <row r="92" spans="1:9" x14ac:dyDescent="0.2">
      <c r="B92" s="37" t="s">
        <v>129</v>
      </c>
    </row>
  </sheetData>
  <mergeCells count="4">
    <mergeCell ref="A1:I1"/>
    <mergeCell ref="F2:I2"/>
    <mergeCell ref="F3:I3"/>
    <mergeCell ref="G5:I5"/>
  </mergeCells>
  <hyperlinks>
    <hyperlink ref="B9" location="'3'!A1" display="ร้อยละของเด็กอายุ 0-5 ปี มีพัฒนาการสมวัย"/>
    <hyperlink ref="B10" location="'4'!A1" display="ร้อยละของเด็กอายุ 0-5 ปี สูงดีสมส่วน และส่วนสูงเฉลี่ยที่อายุ 5 ปี"/>
    <hyperlink ref="I10" r:id="rId1"/>
    <hyperlink ref="I9" r:id="rId2"/>
    <hyperlink ref="I12" r:id="rId3"/>
    <hyperlink ref="B12" location="'6'!A1" display="ร้อยละของเด็กวัยเรียน สูงดีสมส่วน"/>
    <hyperlink ref="B14" location="'8'!A1" display="ร้อยละเด็กกลุ่มอายุ 0-12 ปีฟันดีไม่มีผุ (cavity free)"/>
    <hyperlink ref="I14" r:id="rId4"/>
    <hyperlink ref="I16" r:id="rId5"/>
    <hyperlink ref="B16" location="'10'!A1" display="ร้อยละของวัยทำงานอายุ 30-44 ปี มีค่าดัชนีมวลกายปกติ"/>
    <hyperlink ref="B18" location="'12'!A1" display="ร้อยละของ Healthy Ageing"/>
    <hyperlink ref="I18" r:id="rId6"/>
    <hyperlink ref="B25" location="'19.1'!A1" display="อัตราผู้ป่วยเบาหวานรายใหม่จากกลุ่มเสี่ยงเบาหวาน"/>
    <hyperlink ref="B26" location="'19.2'!A1" display="อัตราผู้ป่วยความดันโลหิตสูงรายใหม่จากกลุ่มเสี่ยงและสงสัยป่วยความดันโลหิตสูง"/>
    <hyperlink ref="I25" r:id="rId7"/>
    <hyperlink ref="I26" r:id="rId8"/>
    <hyperlink ref="B33" location="'26.1'!A1" display="ร้อยละของผู้ป่วยโรคเบาหวานที่ควบคุมได้"/>
    <hyperlink ref="B34" location="'26.2'!A1" display="ร้อยละโรคความดันโลหิตสูงที่ควบคุมได้"/>
    <hyperlink ref="I33" r:id="rId9"/>
    <hyperlink ref="I34" r:id="rId10"/>
    <hyperlink ref="I35" r:id="rId11"/>
    <hyperlink ref="B35" location="'27'!A1" display="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"/>
    <hyperlink ref="I36" r:id="rId12"/>
    <hyperlink ref="B36" location="'28'!A1" display="อัตราตายของผู้ป่วยโรคหลอดเลือดสมอง"/>
    <hyperlink ref="I38" r:id="rId13"/>
    <hyperlink ref="B38" location="'30'!A1" display="ร้อยละการส่งต่อผู้ป่วยนอกเขตสุขภาพลดลง"/>
    <hyperlink ref="I39" r:id="rId14"/>
    <hyperlink ref="B39" location="'31'!A1" display="อัตราตายทารกแรกเกิด"/>
    <hyperlink ref="B41" location="'33'!A1" display=" ร้อยละของผู้ป่วยนอกได้รับบริการการแพทย์แผนไทยและการแพทย์ทางเลือก"/>
    <hyperlink ref="G5:I5" r:id="rId15" display="รวมตัวชี้วัดกระทรวง HDC คลิกที่นี่"/>
    <hyperlink ref="I41" r:id="rId16"/>
    <hyperlink ref="I44" r:id="rId17"/>
    <hyperlink ref="B44" location="'36'!A1" display="อัตราตายผู้ป่วยติดเชื้อในกระแสเลือดแบบรุนแรงชนิด community-acquired"/>
    <hyperlink ref="I53" location="'43'!A1" display="HDC"/>
    <hyperlink ref="B53" location="'43'!A1" display="ร้อยละของผู้ป่วย CKD ที่มีอัตราการลดลงของ eGFR&lt;4 ml/min/1.73m2/yr"/>
    <hyperlink ref="B60" location="'50'!A1" display="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"/>
    <hyperlink ref="I60" r:id="rId18"/>
    <hyperlink ref="B77" location="'67'!A1" display="ร้อยละของหน่วยบริการระดับทุติยภูมิและตติยภูมิสามารถแลกเปลี่ยนข้อมูลสุขภาพได้  (Health Information Exchange (HIE))"/>
    <hyperlink ref="I77" r:id="rId19"/>
  </hyperlinks>
  <pageMargins left="0.7" right="0.7" top="0.75" bottom="0.75" header="0.3" footer="0.3"/>
  <pageSetup paperSize="9" orientation="portrait" r:id="rId2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96" t="s">
        <v>172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>
        <v>50</v>
      </c>
      <c r="D4" s="13">
        <v>50</v>
      </c>
      <c r="E4" s="23">
        <f>D4*100/C4</f>
        <v>100</v>
      </c>
      <c r="F4" s="42"/>
    </row>
    <row r="5" spans="1:17" x14ac:dyDescent="0.2">
      <c r="A5" s="11" t="s">
        <v>77</v>
      </c>
      <c r="B5" s="12" t="s">
        <v>78</v>
      </c>
      <c r="C5" s="13">
        <v>79</v>
      </c>
      <c r="D5" s="13">
        <v>76</v>
      </c>
      <c r="E5" s="23">
        <f t="shared" ref="E5:E20" si="0">D5*100/C5</f>
        <v>96.202531645569621</v>
      </c>
      <c r="F5" s="42"/>
    </row>
    <row r="6" spans="1:17" x14ac:dyDescent="0.2">
      <c r="A6" s="11" t="s">
        <v>79</v>
      </c>
      <c r="B6" s="12" t="s">
        <v>80</v>
      </c>
      <c r="C6" s="13">
        <v>413</v>
      </c>
      <c r="D6" s="15">
        <v>413</v>
      </c>
      <c r="E6" s="23">
        <f t="shared" si="0"/>
        <v>100</v>
      </c>
    </row>
    <row r="7" spans="1:17" x14ac:dyDescent="0.2">
      <c r="A7" s="11" t="s">
        <v>81</v>
      </c>
      <c r="B7" s="12" t="s">
        <v>82</v>
      </c>
      <c r="C7" s="13">
        <v>19</v>
      </c>
      <c r="D7" s="15">
        <v>19</v>
      </c>
      <c r="E7" s="23">
        <f t="shared" si="0"/>
        <v>100</v>
      </c>
    </row>
    <row r="8" spans="1:17" x14ac:dyDescent="0.2">
      <c r="A8" s="11" t="s">
        <v>83</v>
      </c>
      <c r="B8" s="12" t="s">
        <v>84</v>
      </c>
      <c r="C8" s="13">
        <v>272</v>
      </c>
      <c r="D8" s="13">
        <v>271</v>
      </c>
      <c r="E8" s="23">
        <f t="shared" si="0"/>
        <v>99.632352941176464</v>
      </c>
    </row>
    <row r="9" spans="1:17" x14ac:dyDescent="0.2">
      <c r="A9" s="11" t="s">
        <v>85</v>
      </c>
      <c r="B9" s="12" t="s">
        <v>86</v>
      </c>
      <c r="C9" s="13">
        <v>193</v>
      </c>
      <c r="D9" s="13">
        <v>190</v>
      </c>
      <c r="E9" s="23">
        <f t="shared" si="0"/>
        <v>98.445595854922274</v>
      </c>
    </row>
    <row r="10" spans="1:17" x14ac:dyDescent="0.2">
      <c r="A10" s="11" t="s">
        <v>87</v>
      </c>
      <c r="B10" s="12" t="s">
        <v>88</v>
      </c>
      <c r="C10" s="13">
        <v>41</v>
      </c>
      <c r="D10" s="13">
        <v>5</v>
      </c>
      <c r="E10" s="23">
        <f t="shared" si="0"/>
        <v>12.195121951219512</v>
      </c>
    </row>
    <row r="11" spans="1:17" x14ac:dyDescent="0.2">
      <c r="A11" s="11" t="s">
        <v>89</v>
      </c>
      <c r="B11" s="12" t="s">
        <v>90</v>
      </c>
      <c r="C11" s="13">
        <v>216</v>
      </c>
      <c r="D11" s="13">
        <v>162</v>
      </c>
      <c r="E11" s="23">
        <f t="shared" si="0"/>
        <v>75</v>
      </c>
    </row>
    <row r="12" spans="1:17" x14ac:dyDescent="0.2">
      <c r="A12" s="11" t="s">
        <v>91</v>
      </c>
      <c r="B12" s="12" t="s">
        <v>92</v>
      </c>
      <c r="C12" s="13">
        <v>30</v>
      </c>
      <c r="D12" s="13">
        <v>29</v>
      </c>
      <c r="E12" s="23">
        <f t="shared" si="0"/>
        <v>96.666666666666671</v>
      </c>
    </row>
    <row r="13" spans="1:17" x14ac:dyDescent="0.2">
      <c r="A13" s="11" t="s">
        <v>93</v>
      </c>
      <c r="B13" s="12" t="s">
        <v>94</v>
      </c>
      <c r="C13" s="13">
        <v>9</v>
      </c>
      <c r="D13" s="13">
        <v>9</v>
      </c>
      <c r="E13" s="23">
        <f t="shared" si="0"/>
        <v>100</v>
      </c>
    </row>
    <row r="14" spans="1:17" x14ac:dyDescent="0.2">
      <c r="A14" s="11" t="s">
        <v>95</v>
      </c>
      <c r="B14" s="12" t="s">
        <v>96</v>
      </c>
      <c r="C14" s="13">
        <v>199</v>
      </c>
      <c r="D14" s="13">
        <v>199</v>
      </c>
      <c r="E14" s="23">
        <f t="shared" si="0"/>
        <v>100</v>
      </c>
    </row>
    <row r="15" spans="1:17" x14ac:dyDescent="0.2">
      <c r="A15" s="11" t="s">
        <v>97</v>
      </c>
      <c r="B15" s="12" t="s">
        <v>98</v>
      </c>
      <c r="C15" s="13">
        <v>198</v>
      </c>
      <c r="D15" s="13">
        <v>2</v>
      </c>
      <c r="E15" s="88">
        <f t="shared" si="0"/>
        <v>1.0101010101010102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234</v>
      </c>
      <c r="D16" s="13">
        <v>1</v>
      </c>
      <c r="E16" s="88">
        <f t="shared" si="0"/>
        <v>0.42735042735042733</v>
      </c>
      <c r="G16" s="16" t="s">
        <v>2</v>
      </c>
      <c r="H16" s="17">
        <f>C20</f>
        <v>2673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253</v>
      </c>
      <c r="D17" s="13">
        <v>170</v>
      </c>
      <c r="E17" s="23">
        <f t="shared" si="0"/>
        <v>67.193675889328063</v>
      </c>
      <c r="G17" s="16" t="s">
        <v>3</v>
      </c>
      <c r="H17" s="17">
        <f>D20</f>
        <v>1983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283</v>
      </c>
      <c r="D18" s="13">
        <v>238</v>
      </c>
      <c r="E18" s="23">
        <f t="shared" si="0"/>
        <v>84.098939929328623</v>
      </c>
      <c r="G18" s="16" t="s">
        <v>6</v>
      </c>
      <c r="H18" s="19">
        <f>E20</f>
        <v>74.186307519640849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184</v>
      </c>
      <c r="D19" s="13">
        <v>149</v>
      </c>
      <c r="E19" s="23">
        <f t="shared" si="0"/>
        <v>80.978260869565219</v>
      </c>
      <c r="G19" s="16" t="s">
        <v>4</v>
      </c>
      <c r="H19" s="20" t="s">
        <v>226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2673</v>
      </c>
      <c r="D20" s="22">
        <f>SUM(D4:D19)</f>
        <v>1983</v>
      </c>
      <c r="E20" s="23">
        <f t="shared" si="0"/>
        <v>74.186307519640849</v>
      </c>
      <c r="G20" s="16" t="s">
        <v>111</v>
      </c>
      <c r="H20" s="101" t="s">
        <v>173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8" ht="15" x14ac:dyDescent="0.2">
      <c r="A1" s="96" t="s">
        <v>176</v>
      </c>
      <c r="B1" s="96"/>
      <c r="C1" s="96"/>
      <c r="D1" s="96"/>
      <c r="E1" s="96"/>
      <c r="F1" s="96"/>
      <c r="G1" s="96"/>
      <c r="H1" s="96"/>
      <c r="I1" s="96"/>
      <c r="J1" s="49"/>
      <c r="K1" s="8"/>
      <c r="L1" s="8"/>
      <c r="M1" s="8"/>
      <c r="N1" s="8"/>
      <c r="O1" s="8"/>
      <c r="P1" s="8"/>
      <c r="Q1" s="8"/>
      <c r="R1" s="8"/>
    </row>
    <row r="2" spans="1:18" ht="15" x14ac:dyDescent="0.2">
      <c r="A2" s="96"/>
      <c r="B2" s="96"/>
      <c r="C2" s="96"/>
      <c r="D2" s="96"/>
      <c r="E2" s="96"/>
      <c r="F2" s="96"/>
      <c r="G2" s="96"/>
      <c r="H2" s="96"/>
      <c r="I2" s="96"/>
      <c r="J2" s="49"/>
      <c r="K2" s="8"/>
      <c r="L2" s="8"/>
      <c r="M2" s="8"/>
      <c r="N2" s="8"/>
      <c r="O2" s="8"/>
      <c r="P2" s="8"/>
      <c r="Q2" s="8"/>
      <c r="R2" s="8"/>
    </row>
    <row r="3" spans="1:18" x14ac:dyDescent="0.2">
      <c r="A3" s="9" t="s">
        <v>73</v>
      </c>
      <c r="B3" s="10" t="s">
        <v>74</v>
      </c>
      <c r="C3" s="10" t="s">
        <v>179</v>
      </c>
      <c r="D3" s="10" t="s">
        <v>180</v>
      </c>
      <c r="E3" s="10" t="s">
        <v>181</v>
      </c>
      <c r="F3" s="10" t="s">
        <v>6</v>
      </c>
      <c r="G3" s="47"/>
      <c r="H3" s="48"/>
      <c r="I3" s="24" t="s">
        <v>116</v>
      </c>
    </row>
    <row r="4" spans="1:18" x14ac:dyDescent="0.2">
      <c r="A4" s="11" t="s">
        <v>75</v>
      </c>
      <c r="B4" s="12" t="s">
        <v>76</v>
      </c>
      <c r="C4" s="13">
        <v>309</v>
      </c>
      <c r="D4" s="13">
        <v>249</v>
      </c>
      <c r="E4" s="13">
        <v>84</v>
      </c>
      <c r="F4" s="88">
        <f>E4*100/C4</f>
        <v>27.184466019417474</v>
      </c>
      <c r="G4" s="42"/>
    </row>
    <row r="5" spans="1:18" x14ac:dyDescent="0.2">
      <c r="A5" s="11" t="s">
        <v>77</v>
      </c>
      <c r="B5" s="12" t="s">
        <v>78</v>
      </c>
      <c r="C5" s="13">
        <v>389</v>
      </c>
      <c r="D5" s="13">
        <v>298</v>
      </c>
      <c r="E5" s="13">
        <v>117</v>
      </c>
      <c r="F5" s="88">
        <f t="shared" ref="F5:F19" si="0">E5*100/C5</f>
        <v>30.077120822622106</v>
      </c>
      <c r="G5" s="43"/>
    </row>
    <row r="6" spans="1:18" x14ac:dyDescent="0.2">
      <c r="A6" s="11" t="s">
        <v>79</v>
      </c>
      <c r="B6" s="12" t="s">
        <v>80</v>
      </c>
      <c r="C6" s="13">
        <v>419</v>
      </c>
      <c r="D6" s="15">
        <v>356</v>
      </c>
      <c r="E6" s="15">
        <v>174</v>
      </c>
      <c r="F6" s="23">
        <f t="shared" si="0"/>
        <v>41.527446300715994</v>
      </c>
    </row>
    <row r="7" spans="1:18" x14ac:dyDescent="0.2">
      <c r="A7" s="11" t="s">
        <v>81</v>
      </c>
      <c r="B7" s="12" t="s">
        <v>82</v>
      </c>
      <c r="C7" s="13">
        <v>367</v>
      </c>
      <c r="D7" s="15">
        <v>301</v>
      </c>
      <c r="E7" s="15">
        <v>138</v>
      </c>
      <c r="F7" s="88">
        <f t="shared" si="0"/>
        <v>37.602179836512263</v>
      </c>
    </row>
    <row r="8" spans="1:18" x14ac:dyDescent="0.2">
      <c r="A8" s="11" t="s">
        <v>83</v>
      </c>
      <c r="B8" s="12" t="s">
        <v>84</v>
      </c>
      <c r="C8" s="13">
        <v>462</v>
      </c>
      <c r="D8" s="13">
        <v>352</v>
      </c>
      <c r="E8" s="13">
        <v>179</v>
      </c>
      <c r="F8" s="88">
        <f t="shared" si="0"/>
        <v>38.744588744588746</v>
      </c>
    </row>
    <row r="9" spans="1:18" x14ac:dyDescent="0.2">
      <c r="A9" s="11" t="s">
        <v>85</v>
      </c>
      <c r="B9" s="12" t="s">
        <v>86</v>
      </c>
      <c r="C9" s="13">
        <v>800</v>
      </c>
      <c r="D9" s="13">
        <v>660</v>
      </c>
      <c r="E9" s="13">
        <v>288</v>
      </c>
      <c r="F9" s="88">
        <f t="shared" si="0"/>
        <v>36</v>
      </c>
    </row>
    <row r="10" spans="1:18" x14ac:dyDescent="0.2">
      <c r="A10" s="11" t="s">
        <v>87</v>
      </c>
      <c r="B10" s="12" t="s">
        <v>88</v>
      </c>
      <c r="C10" s="13">
        <v>323</v>
      </c>
      <c r="D10" s="13">
        <v>231</v>
      </c>
      <c r="E10" s="13">
        <v>99</v>
      </c>
      <c r="F10" s="88">
        <f t="shared" si="0"/>
        <v>30.650154798761609</v>
      </c>
    </row>
    <row r="11" spans="1:18" x14ac:dyDescent="0.2">
      <c r="A11" s="11" t="s">
        <v>89</v>
      </c>
      <c r="B11" s="12" t="s">
        <v>90</v>
      </c>
      <c r="C11" s="13">
        <v>521</v>
      </c>
      <c r="D11" s="13">
        <v>437</v>
      </c>
      <c r="E11" s="13">
        <v>194</v>
      </c>
      <c r="F11" s="88">
        <f t="shared" si="0"/>
        <v>37.236084452975049</v>
      </c>
    </row>
    <row r="12" spans="1:18" x14ac:dyDescent="0.2">
      <c r="A12" s="11" t="s">
        <v>91</v>
      </c>
      <c r="B12" s="12" t="s">
        <v>92</v>
      </c>
      <c r="C12" s="13">
        <v>392</v>
      </c>
      <c r="D12" s="13">
        <v>324</v>
      </c>
      <c r="E12" s="13">
        <v>134</v>
      </c>
      <c r="F12" s="88">
        <f t="shared" si="0"/>
        <v>34.183673469387756</v>
      </c>
    </row>
    <row r="13" spans="1:18" x14ac:dyDescent="0.2">
      <c r="A13" s="11" t="s">
        <v>93</v>
      </c>
      <c r="B13" s="12" t="s">
        <v>94</v>
      </c>
      <c r="C13" s="13">
        <v>308</v>
      </c>
      <c r="D13" s="13">
        <v>251</v>
      </c>
      <c r="E13" s="13">
        <v>131</v>
      </c>
      <c r="F13" s="23">
        <f t="shared" si="0"/>
        <v>42.532467532467535</v>
      </c>
    </row>
    <row r="14" spans="1:18" x14ac:dyDescent="0.2">
      <c r="A14" s="11" t="s">
        <v>95</v>
      </c>
      <c r="B14" s="12" t="s">
        <v>96</v>
      </c>
      <c r="C14" s="13">
        <v>322</v>
      </c>
      <c r="D14" s="13">
        <v>249</v>
      </c>
      <c r="E14" s="13">
        <v>109</v>
      </c>
      <c r="F14" s="88">
        <f t="shared" si="0"/>
        <v>33.850931677018636</v>
      </c>
    </row>
    <row r="15" spans="1:18" x14ac:dyDescent="0.2">
      <c r="A15" s="11" t="s">
        <v>97</v>
      </c>
      <c r="B15" s="12" t="s">
        <v>98</v>
      </c>
      <c r="C15" s="13">
        <v>415</v>
      </c>
      <c r="D15" s="13">
        <v>333</v>
      </c>
      <c r="E15" s="13">
        <v>178</v>
      </c>
      <c r="F15" s="23">
        <f t="shared" si="0"/>
        <v>42.891566265060241</v>
      </c>
      <c r="G15" s="97" t="s">
        <v>99</v>
      </c>
      <c r="H15" s="98"/>
      <c r="I15" s="99"/>
    </row>
    <row r="16" spans="1:18" x14ac:dyDescent="0.2">
      <c r="A16" s="11" t="s">
        <v>100</v>
      </c>
      <c r="B16" s="12" t="s">
        <v>101</v>
      </c>
      <c r="C16" s="13">
        <v>670</v>
      </c>
      <c r="D16" s="13">
        <v>551</v>
      </c>
      <c r="E16" s="13">
        <v>236</v>
      </c>
      <c r="F16" s="88">
        <f t="shared" si="0"/>
        <v>35.223880597014926</v>
      </c>
      <c r="G16" s="16" t="s">
        <v>2</v>
      </c>
      <c r="H16" s="17">
        <f>C20</f>
        <v>8194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805</v>
      </c>
      <c r="D17" s="13">
        <v>615</v>
      </c>
      <c r="E17" s="13">
        <v>233</v>
      </c>
      <c r="F17" s="88">
        <f t="shared" si="0"/>
        <v>28.944099378881987</v>
      </c>
      <c r="G17" s="16" t="s">
        <v>3</v>
      </c>
      <c r="H17" s="17">
        <f>D20</f>
        <v>6559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333</v>
      </c>
      <c r="D18" s="13">
        <v>290</v>
      </c>
      <c r="E18" s="13">
        <v>138</v>
      </c>
      <c r="F18" s="23">
        <f t="shared" si="0"/>
        <v>41.441441441441441</v>
      </c>
      <c r="G18" s="16" t="s">
        <v>6</v>
      </c>
      <c r="H18" s="19">
        <f>F20</f>
        <v>35.574810837197951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1359</v>
      </c>
      <c r="D19" s="13">
        <v>1062</v>
      </c>
      <c r="E19" s="13">
        <v>483</v>
      </c>
      <c r="F19" s="88">
        <f t="shared" si="0"/>
        <v>35.540838852097131</v>
      </c>
      <c r="G19" s="16" t="s">
        <v>4</v>
      </c>
      <c r="H19" s="20" t="s">
        <v>177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8194</v>
      </c>
      <c r="D20" s="22">
        <f>SUM(D4:D19)</f>
        <v>6559</v>
      </c>
      <c r="E20" s="22">
        <f>SUM(E4:E19)</f>
        <v>2915</v>
      </c>
      <c r="F20" s="40">
        <f>E20*100/C20</f>
        <v>35.574810837197951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 t="s">
        <v>178</v>
      </c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G15:I15"/>
    <mergeCell ref="H20:I20"/>
    <mergeCell ref="A1:I2"/>
    <mergeCell ref="A20:B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8" ht="15" x14ac:dyDescent="0.2">
      <c r="A1" s="96" t="s">
        <v>182</v>
      </c>
      <c r="B1" s="96"/>
      <c r="C1" s="96"/>
      <c r="D1" s="96"/>
      <c r="E1" s="96"/>
      <c r="F1" s="96"/>
      <c r="G1" s="96"/>
      <c r="H1" s="96"/>
      <c r="I1" s="96"/>
      <c r="J1" s="49"/>
      <c r="K1" s="8"/>
      <c r="L1" s="8"/>
      <c r="M1" s="8"/>
      <c r="N1" s="8"/>
      <c r="O1" s="8"/>
      <c r="P1" s="8"/>
      <c r="Q1" s="8"/>
      <c r="R1" s="8"/>
    </row>
    <row r="2" spans="1:18" ht="15" x14ac:dyDescent="0.2">
      <c r="A2" s="96"/>
      <c r="B2" s="96"/>
      <c r="C2" s="96"/>
      <c r="D2" s="96"/>
      <c r="E2" s="96"/>
      <c r="F2" s="96"/>
      <c r="G2" s="96"/>
      <c r="H2" s="96"/>
      <c r="I2" s="96"/>
      <c r="J2" s="49"/>
      <c r="K2" s="8"/>
      <c r="L2" s="8"/>
      <c r="M2" s="8"/>
      <c r="N2" s="8"/>
      <c r="O2" s="8"/>
      <c r="P2" s="8"/>
      <c r="Q2" s="8"/>
      <c r="R2" s="8"/>
    </row>
    <row r="3" spans="1:18" x14ac:dyDescent="0.2">
      <c r="A3" s="9" t="s">
        <v>73</v>
      </c>
      <c r="B3" s="10" t="s">
        <v>74</v>
      </c>
      <c r="C3" s="10" t="s">
        <v>179</v>
      </c>
      <c r="D3" s="10" t="s">
        <v>180</v>
      </c>
      <c r="E3" s="10" t="s">
        <v>181</v>
      </c>
      <c r="F3" s="10" t="s">
        <v>6</v>
      </c>
      <c r="G3" s="47"/>
      <c r="H3" s="48"/>
      <c r="I3" s="24" t="s">
        <v>116</v>
      </c>
    </row>
    <row r="4" spans="1:18" x14ac:dyDescent="0.2">
      <c r="A4" s="11" t="s">
        <v>75</v>
      </c>
      <c r="B4" s="12" t="s">
        <v>76</v>
      </c>
      <c r="C4" s="13">
        <v>351</v>
      </c>
      <c r="D4" s="13">
        <v>172</v>
      </c>
      <c r="E4" s="13">
        <v>114</v>
      </c>
      <c r="F4" s="14">
        <f>E4*100/C4</f>
        <v>32.478632478632477</v>
      </c>
      <c r="G4" s="42"/>
    </row>
    <row r="5" spans="1:18" x14ac:dyDescent="0.2">
      <c r="A5" s="11" t="s">
        <v>77</v>
      </c>
      <c r="B5" s="12" t="s">
        <v>78</v>
      </c>
      <c r="C5" s="13">
        <v>531</v>
      </c>
      <c r="D5" s="13">
        <v>346</v>
      </c>
      <c r="E5" s="13">
        <v>259</v>
      </c>
      <c r="F5" s="14">
        <f t="shared" ref="F5:F19" si="0">E5*100/C5</f>
        <v>48.775894538606401</v>
      </c>
      <c r="G5" s="43"/>
    </row>
    <row r="6" spans="1:18" x14ac:dyDescent="0.2">
      <c r="A6" s="11" t="s">
        <v>79</v>
      </c>
      <c r="B6" s="12" t="s">
        <v>80</v>
      </c>
      <c r="C6" s="13">
        <v>655</v>
      </c>
      <c r="D6" s="15">
        <v>390</v>
      </c>
      <c r="E6" s="15">
        <v>226</v>
      </c>
      <c r="F6" s="14">
        <f t="shared" si="0"/>
        <v>34.503816793893129</v>
      </c>
    </row>
    <row r="7" spans="1:18" x14ac:dyDescent="0.2">
      <c r="A7" s="11" t="s">
        <v>81</v>
      </c>
      <c r="B7" s="12" t="s">
        <v>82</v>
      </c>
      <c r="C7" s="13">
        <v>588</v>
      </c>
      <c r="D7" s="15">
        <v>377</v>
      </c>
      <c r="E7" s="15">
        <v>195</v>
      </c>
      <c r="F7" s="14">
        <f t="shared" si="0"/>
        <v>33.163265306122447</v>
      </c>
    </row>
    <row r="8" spans="1:18" x14ac:dyDescent="0.2">
      <c r="A8" s="11" t="s">
        <v>83</v>
      </c>
      <c r="B8" s="12" t="s">
        <v>84</v>
      </c>
      <c r="C8" s="13">
        <v>688</v>
      </c>
      <c r="D8" s="13">
        <v>300</v>
      </c>
      <c r="E8" s="13">
        <v>127</v>
      </c>
      <c r="F8" s="14">
        <f t="shared" si="0"/>
        <v>18.459302325581394</v>
      </c>
    </row>
    <row r="9" spans="1:18" x14ac:dyDescent="0.2">
      <c r="A9" s="11" t="s">
        <v>85</v>
      </c>
      <c r="B9" s="12" t="s">
        <v>86</v>
      </c>
      <c r="C9" s="13">
        <v>1099</v>
      </c>
      <c r="D9" s="13">
        <v>756</v>
      </c>
      <c r="E9" s="13">
        <v>686</v>
      </c>
      <c r="F9" s="23">
        <f t="shared" si="0"/>
        <v>62.420382165605098</v>
      </c>
    </row>
    <row r="10" spans="1:18" x14ac:dyDescent="0.2">
      <c r="A10" s="11" t="s">
        <v>87</v>
      </c>
      <c r="B10" s="12" t="s">
        <v>88</v>
      </c>
      <c r="C10" s="13">
        <v>490</v>
      </c>
      <c r="D10" s="13">
        <v>271</v>
      </c>
      <c r="E10" s="13">
        <v>147</v>
      </c>
      <c r="F10" s="14">
        <f t="shared" si="0"/>
        <v>30</v>
      </c>
    </row>
    <row r="11" spans="1:18" x14ac:dyDescent="0.2">
      <c r="A11" s="11" t="s">
        <v>89</v>
      </c>
      <c r="B11" s="12" t="s">
        <v>90</v>
      </c>
      <c r="C11" s="13">
        <v>808</v>
      </c>
      <c r="D11" s="13">
        <v>559</v>
      </c>
      <c r="E11" s="13">
        <v>383</v>
      </c>
      <c r="F11" s="14">
        <f t="shared" si="0"/>
        <v>47.400990099009903</v>
      </c>
    </row>
    <row r="12" spans="1:18" x14ac:dyDescent="0.2">
      <c r="A12" s="11" t="s">
        <v>91</v>
      </c>
      <c r="B12" s="12" t="s">
        <v>92</v>
      </c>
      <c r="C12" s="13">
        <v>602</v>
      </c>
      <c r="D12" s="13">
        <v>392</v>
      </c>
      <c r="E12" s="13">
        <v>277</v>
      </c>
      <c r="F12" s="14">
        <f t="shared" si="0"/>
        <v>46.013289036544847</v>
      </c>
    </row>
    <row r="13" spans="1:18" x14ac:dyDescent="0.2">
      <c r="A13" s="11" t="s">
        <v>93</v>
      </c>
      <c r="B13" s="12" t="s">
        <v>94</v>
      </c>
      <c r="C13" s="13">
        <v>439</v>
      </c>
      <c r="D13" s="13">
        <v>288</v>
      </c>
      <c r="E13" s="13">
        <v>229</v>
      </c>
      <c r="F13" s="23">
        <f t="shared" si="0"/>
        <v>52.164009111617311</v>
      </c>
    </row>
    <row r="14" spans="1:18" x14ac:dyDescent="0.2">
      <c r="A14" s="11" t="s">
        <v>95</v>
      </c>
      <c r="B14" s="12" t="s">
        <v>96</v>
      </c>
      <c r="C14" s="13">
        <v>421</v>
      </c>
      <c r="D14" s="13">
        <v>242</v>
      </c>
      <c r="E14" s="13">
        <v>181</v>
      </c>
      <c r="F14" s="14">
        <f t="shared" si="0"/>
        <v>42.99287410926366</v>
      </c>
    </row>
    <row r="15" spans="1:18" x14ac:dyDescent="0.2">
      <c r="A15" s="11" t="s">
        <v>97</v>
      </c>
      <c r="B15" s="12" t="s">
        <v>98</v>
      </c>
      <c r="C15" s="13">
        <v>596</v>
      </c>
      <c r="D15" s="13">
        <v>361</v>
      </c>
      <c r="E15" s="13">
        <v>261</v>
      </c>
      <c r="F15" s="14">
        <f t="shared" si="0"/>
        <v>43.791946308724832</v>
      </c>
      <c r="G15" s="97" t="s">
        <v>99</v>
      </c>
      <c r="H15" s="98"/>
      <c r="I15" s="99"/>
    </row>
    <row r="16" spans="1:18" x14ac:dyDescent="0.2">
      <c r="A16" s="11" t="s">
        <v>100</v>
      </c>
      <c r="B16" s="12" t="s">
        <v>101</v>
      </c>
      <c r="C16" s="13">
        <v>874</v>
      </c>
      <c r="D16" s="13">
        <v>599</v>
      </c>
      <c r="E16" s="13">
        <v>241</v>
      </c>
      <c r="F16" s="14">
        <f t="shared" si="0"/>
        <v>27.574370709382151</v>
      </c>
      <c r="G16" s="16" t="s">
        <v>2</v>
      </c>
      <c r="H16" s="17">
        <f>C20</f>
        <v>11663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1074</v>
      </c>
      <c r="D17" s="13">
        <v>666</v>
      </c>
      <c r="E17" s="13">
        <v>505</v>
      </c>
      <c r="F17" s="14">
        <f t="shared" si="0"/>
        <v>47.02048417132216</v>
      </c>
      <c r="G17" s="16" t="s">
        <v>3</v>
      </c>
      <c r="H17" s="17">
        <f>D20</f>
        <v>7416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404</v>
      </c>
      <c r="D18" s="13">
        <v>288</v>
      </c>
      <c r="E18" s="13">
        <v>200</v>
      </c>
      <c r="F18" s="14">
        <f t="shared" si="0"/>
        <v>49.504950495049506</v>
      </c>
      <c r="G18" s="16" t="s">
        <v>6</v>
      </c>
      <c r="H18" s="19">
        <f>F20</f>
        <v>41.112921203806913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2043</v>
      </c>
      <c r="D19" s="13">
        <v>1409</v>
      </c>
      <c r="E19" s="13">
        <v>764</v>
      </c>
      <c r="F19" s="14">
        <f t="shared" si="0"/>
        <v>37.395986294664709</v>
      </c>
      <c r="G19" s="16" t="s">
        <v>4</v>
      </c>
      <c r="H19" s="20" t="s">
        <v>183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11663</v>
      </c>
      <c r="D20" s="22">
        <f>SUM(D4:D19)</f>
        <v>7416</v>
      </c>
      <c r="E20" s="22">
        <f>SUM(E4:E19)</f>
        <v>4795</v>
      </c>
      <c r="F20" s="40">
        <f>E20*100/C20</f>
        <v>41.112921203806913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 t="s">
        <v>178</v>
      </c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06" t="s">
        <v>184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>
        <v>211</v>
      </c>
      <c r="D4" s="13">
        <v>184</v>
      </c>
      <c r="E4" s="23">
        <f>D4*100/C4</f>
        <v>87.203791469194314</v>
      </c>
      <c r="F4" s="42"/>
    </row>
    <row r="5" spans="1:17" x14ac:dyDescent="0.2">
      <c r="A5" s="11" t="s">
        <v>77</v>
      </c>
      <c r="B5" s="12" t="s">
        <v>78</v>
      </c>
      <c r="C5" s="13">
        <v>260</v>
      </c>
      <c r="D5" s="13">
        <v>239</v>
      </c>
      <c r="E5" s="23">
        <f t="shared" ref="E5:E20" si="0">D5*100/C5</f>
        <v>91.92307692307692</v>
      </c>
      <c r="F5" s="42"/>
    </row>
    <row r="6" spans="1:17" x14ac:dyDescent="0.2">
      <c r="A6" s="11" t="s">
        <v>79</v>
      </c>
      <c r="B6" s="12" t="s">
        <v>80</v>
      </c>
      <c r="C6" s="13">
        <v>248</v>
      </c>
      <c r="D6" s="15">
        <v>215</v>
      </c>
      <c r="E6" s="23">
        <f t="shared" si="0"/>
        <v>86.693548387096769</v>
      </c>
    </row>
    <row r="7" spans="1:17" x14ac:dyDescent="0.2">
      <c r="A7" s="11" t="s">
        <v>81</v>
      </c>
      <c r="B7" s="12" t="s">
        <v>82</v>
      </c>
      <c r="C7" s="13">
        <v>192</v>
      </c>
      <c r="D7" s="15">
        <v>171</v>
      </c>
      <c r="E7" s="23">
        <f t="shared" si="0"/>
        <v>89.0625</v>
      </c>
    </row>
    <row r="8" spans="1:17" x14ac:dyDescent="0.2">
      <c r="A8" s="11" t="s">
        <v>83</v>
      </c>
      <c r="B8" s="12" t="s">
        <v>84</v>
      </c>
      <c r="C8" s="13">
        <v>276</v>
      </c>
      <c r="D8" s="13">
        <v>86</v>
      </c>
      <c r="E8" s="14">
        <f t="shared" si="0"/>
        <v>31.159420289855074</v>
      </c>
    </row>
    <row r="9" spans="1:17" x14ac:dyDescent="0.2">
      <c r="A9" s="11" t="s">
        <v>85</v>
      </c>
      <c r="B9" s="12" t="s">
        <v>86</v>
      </c>
      <c r="C9" s="13">
        <v>543</v>
      </c>
      <c r="D9" s="13">
        <v>504</v>
      </c>
      <c r="E9" s="23">
        <f t="shared" si="0"/>
        <v>92.817679558011051</v>
      </c>
    </row>
    <row r="10" spans="1:17" x14ac:dyDescent="0.2">
      <c r="A10" s="11" t="s">
        <v>87</v>
      </c>
      <c r="B10" s="12" t="s">
        <v>88</v>
      </c>
      <c r="C10" s="13">
        <v>182</v>
      </c>
      <c r="D10" s="13">
        <v>146</v>
      </c>
      <c r="E10" s="23">
        <f t="shared" si="0"/>
        <v>80.219780219780219</v>
      </c>
    </row>
    <row r="11" spans="1:17" x14ac:dyDescent="0.2">
      <c r="A11" s="11" t="s">
        <v>89</v>
      </c>
      <c r="B11" s="12" t="s">
        <v>90</v>
      </c>
      <c r="C11" s="13">
        <v>395</v>
      </c>
      <c r="D11" s="13">
        <v>336</v>
      </c>
      <c r="E11" s="23">
        <f t="shared" si="0"/>
        <v>85.063291139240505</v>
      </c>
    </row>
    <row r="12" spans="1:17" x14ac:dyDescent="0.2">
      <c r="A12" s="11" t="s">
        <v>91</v>
      </c>
      <c r="B12" s="12" t="s">
        <v>92</v>
      </c>
      <c r="C12" s="13">
        <v>228</v>
      </c>
      <c r="D12" s="13">
        <v>187</v>
      </c>
      <c r="E12" s="23">
        <f t="shared" si="0"/>
        <v>82.017543859649123</v>
      </c>
    </row>
    <row r="13" spans="1:17" x14ac:dyDescent="0.2">
      <c r="A13" s="11" t="s">
        <v>93</v>
      </c>
      <c r="B13" s="12" t="s">
        <v>94</v>
      </c>
      <c r="C13" s="13">
        <v>193</v>
      </c>
      <c r="D13" s="13">
        <v>172</v>
      </c>
      <c r="E13" s="23">
        <f t="shared" si="0"/>
        <v>89.119170984455963</v>
      </c>
    </row>
    <row r="14" spans="1:17" x14ac:dyDescent="0.2">
      <c r="A14" s="11" t="s">
        <v>95</v>
      </c>
      <c r="B14" s="12" t="s">
        <v>96</v>
      </c>
      <c r="C14" s="13">
        <v>215</v>
      </c>
      <c r="D14" s="13">
        <v>201</v>
      </c>
      <c r="E14" s="23">
        <f t="shared" si="0"/>
        <v>93.488372093023258</v>
      </c>
    </row>
    <row r="15" spans="1:17" x14ac:dyDescent="0.2">
      <c r="A15" s="11" t="s">
        <v>97</v>
      </c>
      <c r="B15" s="12" t="s">
        <v>98</v>
      </c>
      <c r="C15" s="13">
        <v>258</v>
      </c>
      <c r="D15" s="13">
        <v>243</v>
      </c>
      <c r="E15" s="23">
        <f t="shared" si="0"/>
        <v>94.186046511627907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450</v>
      </c>
      <c r="D16" s="13">
        <v>376</v>
      </c>
      <c r="E16" s="23">
        <f t="shared" si="0"/>
        <v>83.555555555555557</v>
      </c>
      <c r="G16" s="16" t="s">
        <v>2</v>
      </c>
      <c r="H16" s="17">
        <f>C20</f>
        <v>5300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519</v>
      </c>
      <c r="D17" s="13">
        <v>488</v>
      </c>
      <c r="E17" s="23">
        <f t="shared" si="0"/>
        <v>94.026974951830439</v>
      </c>
      <c r="G17" s="16" t="s">
        <v>3</v>
      </c>
      <c r="H17" s="17">
        <f>D20</f>
        <v>4465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234</v>
      </c>
      <c r="D18" s="13">
        <v>208</v>
      </c>
      <c r="E18" s="23">
        <f t="shared" si="0"/>
        <v>88.888888888888886</v>
      </c>
      <c r="G18" s="16" t="s">
        <v>6</v>
      </c>
      <c r="H18" s="19">
        <f>E20</f>
        <v>84.245283018867923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896</v>
      </c>
      <c r="D19" s="13">
        <v>709</v>
      </c>
      <c r="E19" s="14">
        <f t="shared" si="0"/>
        <v>79.129464285714292</v>
      </c>
      <c r="G19" s="16" t="s">
        <v>4</v>
      </c>
      <c r="H19" s="20" t="s">
        <v>185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5300</v>
      </c>
      <c r="D20" s="22">
        <f>SUM(D4:D19)</f>
        <v>4465</v>
      </c>
      <c r="E20" s="23">
        <f t="shared" si="0"/>
        <v>84.245283018867923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06" t="s">
        <v>186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/>
      <c r="D4" s="13"/>
      <c r="E4" s="14" t="e">
        <f>D4*100/C4</f>
        <v>#DIV/0!</v>
      </c>
      <c r="F4" s="42"/>
    </row>
    <row r="5" spans="1:17" x14ac:dyDescent="0.2">
      <c r="A5" s="11" t="s">
        <v>77</v>
      </c>
      <c r="B5" s="12" t="s">
        <v>78</v>
      </c>
      <c r="C5" s="13"/>
      <c r="D5" s="13"/>
      <c r="E5" s="14" t="e">
        <f t="shared" ref="E5:E20" si="0">D5*100/C5</f>
        <v>#DIV/0!</v>
      </c>
      <c r="F5" s="42"/>
    </row>
    <row r="6" spans="1:17" x14ac:dyDescent="0.2">
      <c r="A6" s="11" t="s">
        <v>79</v>
      </c>
      <c r="B6" s="12" t="s">
        <v>80</v>
      </c>
      <c r="C6" s="13"/>
      <c r="D6" s="15"/>
      <c r="E6" s="14" t="e">
        <f t="shared" si="0"/>
        <v>#DIV/0!</v>
      </c>
    </row>
    <row r="7" spans="1:17" x14ac:dyDescent="0.2">
      <c r="A7" s="11" t="s">
        <v>81</v>
      </c>
      <c r="B7" s="12" t="s">
        <v>82</v>
      </c>
      <c r="C7" s="13"/>
      <c r="D7" s="15"/>
      <c r="E7" s="14" t="e">
        <f t="shared" si="0"/>
        <v>#DIV/0!</v>
      </c>
    </row>
    <row r="8" spans="1:17" x14ac:dyDescent="0.2">
      <c r="A8" s="11" t="s">
        <v>83</v>
      </c>
      <c r="B8" s="12" t="s">
        <v>84</v>
      </c>
      <c r="C8" s="13"/>
      <c r="D8" s="13"/>
      <c r="E8" s="14" t="e">
        <f t="shared" si="0"/>
        <v>#DIV/0!</v>
      </c>
    </row>
    <row r="9" spans="1:17" x14ac:dyDescent="0.2">
      <c r="A9" s="11" t="s">
        <v>85</v>
      </c>
      <c r="B9" s="12" t="s">
        <v>86</v>
      </c>
      <c r="C9" s="13"/>
      <c r="D9" s="13"/>
      <c r="E9" s="14" t="e">
        <f t="shared" si="0"/>
        <v>#DIV/0!</v>
      </c>
    </row>
    <row r="10" spans="1:17" x14ac:dyDescent="0.2">
      <c r="A10" s="11" t="s">
        <v>87</v>
      </c>
      <c r="B10" s="12" t="s">
        <v>88</v>
      </c>
      <c r="C10" s="13"/>
      <c r="D10" s="13"/>
      <c r="E10" s="14" t="e">
        <f t="shared" si="0"/>
        <v>#DIV/0!</v>
      </c>
    </row>
    <row r="11" spans="1:17" x14ac:dyDescent="0.2">
      <c r="A11" s="11" t="s">
        <v>89</v>
      </c>
      <c r="B11" s="12" t="s">
        <v>90</v>
      </c>
      <c r="C11" s="13"/>
      <c r="D11" s="13"/>
      <c r="E11" s="14" t="e">
        <f t="shared" si="0"/>
        <v>#DIV/0!</v>
      </c>
    </row>
    <row r="12" spans="1:17" x14ac:dyDescent="0.2">
      <c r="A12" s="11" t="s">
        <v>91</v>
      </c>
      <c r="B12" s="12" t="s">
        <v>92</v>
      </c>
      <c r="C12" s="13"/>
      <c r="D12" s="13"/>
      <c r="E12" s="14" t="e">
        <f t="shared" si="0"/>
        <v>#DIV/0!</v>
      </c>
    </row>
    <row r="13" spans="1:17" x14ac:dyDescent="0.2">
      <c r="A13" s="11" t="s">
        <v>93</v>
      </c>
      <c r="B13" s="12" t="s">
        <v>94</v>
      </c>
      <c r="C13" s="13"/>
      <c r="D13" s="13"/>
      <c r="E13" s="14" t="e">
        <f t="shared" si="0"/>
        <v>#DIV/0!</v>
      </c>
    </row>
    <row r="14" spans="1:17" x14ac:dyDescent="0.2">
      <c r="A14" s="11" t="s">
        <v>95</v>
      </c>
      <c r="B14" s="12" t="s">
        <v>96</v>
      </c>
      <c r="C14" s="13"/>
      <c r="D14" s="13"/>
      <c r="E14" s="14" t="e">
        <f t="shared" si="0"/>
        <v>#DIV/0!</v>
      </c>
    </row>
    <row r="15" spans="1:17" x14ac:dyDescent="0.2">
      <c r="A15" s="11" t="s">
        <v>97</v>
      </c>
      <c r="B15" s="12" t="s">
        <v>98</v>
      </c>
      <c r="C15" s="13"/>
      <c r="D15" s="13"/>
      <c r="E15" s="14" t="e">
        <f t="shared" si="0"/>
        <v>#DIV/0!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/>
      <c r="D16" s="13"/>
      <c r="E16" s="14" t="e">
        <f t="shared" si="0"/>
        <v>#DIV/0!</v>
      </c>
      <c r="G16" s="16" t="s">
        <v>2</v>
      </c>
      <c r="H16" s="17">
        <f>C20</f>
        <v>341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/>
      <c r="D17" s="13"/>
      <c r="E17" s="14" t="e">
        <f t="shared" si="0"/>
        <v>#DIV/0!</v>
      </c>
      <c r="G17" s="16" t="s">
        <v>3</v>
      </c>
      <c r="H17" s="17">
        <f>D20</f>
        <v>7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/>
      <c r="D18" s="13"/>
      <c r="E18" s="14" t="e">
        <f t="shared" si="0"/>
        <v>#DIV/0!</v>
      </c>
      <c r="G18" s="16" t="s">
        <v>6</v>
      </c>
      <c r="H18" s="19">
        <f>E20</f>
        <v>2.0527859237536656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341</v>
      </c>
      <c r="D19" s="13">
        <v>7</v>
      </c>
      <c r="E19" s="14">
        <f t="shared" si="0"/>
        <v>2.0527859237536656</v>
      </c>
      <c r="G19" s="16" t="s">
        <v>4</v>
      </c>
      <c r="H19" s="20" t="s">
        <v>187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341</v>
      </c>
      <c r="D20" s="22">
        <f>SUM(D4:D19)</f>
        <v>7</v>
      </c>
      <c r="E20" s="23">
        <f t="shared" si="0"/>
        <v>2.0527859237536656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selection activeCell="H9" sqref="H9"/>
    </sheetView>
  </sheetViews>
  <sheetFormatPr defaultRowHeight="14.25" x14ac:dyDescent="0.2"/>
  <cols>
    <col min="1" max="1" width="14.375" customWidth="1"/>
    <col min="3" max="3" width="10.125" customWidth="1"/>
    <col min="4" max="4" width="18.875" style="50" customWidth="1"/>
    <col min="9" max="10" width="8.125" bestFit="1" customWidth="1"/>
    <col min="11" max="11" width="17.625" customWidth="1"/>
  </cols>
  <sheetData>
    <row r="1" spans="1:11" x14ac:dyDescent="0.2">
      <c r="A1" s="107" t="s">
        <v>188</v>
      </c>
      <c r="B1" s="107"/>
      <c r="C1" s="107"/>
      <c r="D1" s="107"/>
      <c r="E1" s="107"/>
      <c r="F1" s="107"/>
      <c r="G1" s="107"/>
      <c r="H1" s="107"/>
    </row>
    <row r="2" spans="1:11" x14ac:dyDescent="0.2">
      <c r="A2" s="107"/>
      <c r="B2" s="107"/>
      <c r="C2" s="107"/>
      <c r="D2" s="107"/>
      <c r="E2" s="107"/>
      <c r="F2" s="107"/>
      <c r="G2" s="107"/>
      <c r="H2" s="107"/>
    </row>
    <row r="3" spans="1:11" x14ac:dyDescent="0.2">
      <c r="A3" s="52" t="s">
        <v>189</v>
      </c>
      <c r="B3" s="52" t="s">
        <v>190</v>
      </c>
      <c r="C3" s="52" t="s">
        <v>191</v>
      </c>
      <c r="D3" s="53" t="s">
        <v>196</v>
      </c>
      <c r="F3" s="97" t="s">
        <v>99</v>
      </c>
      <c r="G3" s="98"/>
      <c r="H3" s="99"/>
      <c r="I3" s="52" t="s">
        <v>190</v>
      </c>
      <c r="J3" s="52" t="s">
        <v>191</v>
      </c>
      <c r="K3" s="53" t="s">
        <v>196</v>
      </c>
    </row>
    <row r="4" spans="1:11" x14ac:dyDescent="0.2">
      <c r="A4" s="2" t="s">
        <v>192</v>
      </c>
      <c r="B4" s="2">
        <v>171</v>
      </c>
      <c r="C4" s="2">
        <v>68</v>
      </c>
      <c r="D4" s="51">
        <f>(B4-C4)/B4*100</f>
        <v>60.23391812865497</v>
      </c>
      <c r="F4" s="16" t="s">
        <v>2</v>
      </c>
      <c r="G4" s="17">
        <v>535</v>
      </c>
      <c r="H4" s="18" t="s">
        <v>102</v>
      </c>
      <c r="I4">
        <f>B4+B5+B6+B7</f>
        <v>727</v>
      </c>
      <c r="J4">
        <f>C4+C5+C6+C7</f>
        <v>241</v>
      </c>
      <c r="K4">
        <f>(I4-J4)/I4*100</f>
        <v>66.850068775790916</v>
      </c>
    </row>
    <row r="5" spans="1:11" x14ac:dyDescent="0.2">
      <c r="A5" s="2" t="s">
        <v>193</v>
      </c>
      <c r="B5" s="2">
        <v>166</v>
      </c>
      <c r="C5" s="2">
        <v>67</v>
      </c>
      <c r="D5" s="51">
        <f t="shared" ref="D5:D8" si="0">(B5-C5)/B5*100</f>
        <v>59.638554216867469</v>
      </c>
      <c r="F5" s="16" t="s">
        <v>3</v>
      </c>
      <c r="G5" s="17">
        <v>221</v>
      </c>
      <c r="H5" s="18" t="s">
        <v>102</v>
      </c>
    </row>
    <row r="6" spans="1:11" x14ac:dyDescent="0.2">
      <c r="A6" s="2" t="s">
        <v>194</v>
      </c>
      <c r="B6" s="2">
        <v>198</v>
      </c>
      <c r="C6" s="2">
        <v>54</v>
      </c>
      <c r="D6" s="51">
        <f>(B6-C6)/B6*100</f>
        <v>72.727272727272734</v>
      </c>
      <c r="F6" s="16" t="s">
        <v>6</v>
      </c>
      <c r="G6" s="19">
        <v>66.849999999999994</v>
      </c>
      <c r="H6" s="18" t="s">
        <v>107</v>
      </c>
    </row>
    <row r="7" spans="1:11" x14ac:dyDescent="0.2">
      <c r="A7" s="2" t="s">
        <v>195</v>
      </c>
      <c r="B7" s="2">
        <v>192</v>
      </c>
      <c r="C7" s="2">
        <v>52</v>
      </c>
      <c r="D7" s="51">
        <f t="shared" si="0"/>
        <v>72.916666666666657</v>
      </c>
      <c r="F7" s="16" t="s">
        <v>4</v>
      </c>
      <c r="G7" s="20" t="s">
        <v>146</v>
      </c>
      <c r="H7" s="21" t="s">
        <v>107</v>
      </c>
    </row>
    <row r="8" spans="1:11" x14ac:dyDescent="0.2">
      <c r="A8" s="6" t="s">
        <v>110</v>
      </c>
      <c r="B8" s="6">
        <f>SUM(B4:B7)</f>
        <v>727</v>
      </c>
      <c r="C8" s="6">
        <f t="shared" ref="C8" si="1">SUM(C4:C7)</f>
        <v>241</v>
      </c>
      <c r="D8" s="51">
        <f t="shared" si="0"/>
        <v>66.850068775790916</v>
      </c>
      <c r="F8" s="16" t="s">
        <v>111</v>
      </c>
      <c r="G8" s="101" t="s">
        <v>112</v>
      </c>
      <c r="H8" s="102"/>
    </row>
    <row r="9" spans="1:11" x14ac:dyDescent="0.2">
      <c r="H9" s="24" t="s">
        <v>116</v>
      </c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</sheetData>
  <mergeCells count="5">
    <mergeCell ref="G8:H8"/>
    <mergeCell ref="F3:H3"/>
    <mergeCell ref="A1:H2"/>
    <mergeCell ref="A46:B46"/>
    <mergeCell ref="A47:B47"/>
  </mergeCells>
  <hyperlinks>
    <hyperlink ref="H9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106" t="s">
        <v>197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/>
      <c r="D4" s="13"/>
      <c r="E4" s="14" t="e">
        <f>D4*100/C4</f>
        <v>#DIV/0!</v>
      </c>
      <c r="F4" s="42"/>
    </row>
    <row r="5" spans="1:17" x14ac:dyDescent="0.2">
      <c r="A5" s="11" t="s">
        <v>77</v>
      </c>
      <c r="B5" s="12" t="s">
        <v>78</v>
      </c>
      <c r="C5" s="13"/>
      <c r="D5" s="13"/>
      <c r="E5" s="14" t="e">
        <f t="shared" ref="E5:E20" si="0">D5*100/C5</f>
        <v>#DIV/0!</v>
      </c>
      <c r="F5" s="42"/>
    </row>
    <row r="6" spans="1:17" x14ac:dyDescent="0.2">
      <c r="A6" s="11" t="s">
        <v>79</v>
      </c>
      <c r="B6" s="12" t="s">
        <v>80</v>
      </c>
      <c r="C6" s="13"/>
      <c r="D6" s="15"/>
      <c r="E6" s="14" t="e">
        <f t="shared" si="0"/>
        <v>#DIV/0!</v>
      </c>
    </row>
    <row r="7" spans="1:17" x14ac:dyDescent="0.2">
      <c r="A7" s="11" t="s">
        <v>81</v>
      </c>
      <c r="B7" s="12" t="s">
        <v>82</v>
      </c>
      <c r="C7" s="13"/>
      <c r="D7" s="15"/>
      <c r="E7" s="14" t="e">
        <f t="shared" si="0"/>
        <v>#DIV/0!</v>
      </c>
    </row>
    <row r="8" spans="1:17" x14ac:dyDescent="0.2">
      <c r="A8" s="11" t="s">
        <v>83</v>
      </c>
      <c r="B8" s="12" t="s">
        <v>84</v>
      </c>
      <c r="C8" s="13"/>
      <c r="D8" s="13"/>
      <c r="E8" s="14" t="e">
        <f t="shared" si="0"/>
        <v>#DIV/0!</v>
      </c>
    </row>
    <row r="9" spans="1:17" x14ac:dyDescent="0.2">
      <c r="A9" s="11" t="s">
        <v>85</v>
      </c>
      <c r="B9" s="12" t="s">
        <v>86</v>
      </c>
      <c r="C9" s="13"/>
      <c r="D9" s="13"/>
      <c r="E9" s="14" t="e">
        <f t="shared" si="0"/>
        <v>#DIV/0!</v>
      </c>
    </row>
    <row r="10" spans="1:17" x14ac:dyDescent="0.2">
      <c r="A10" s="11" t="s">
        <v>87</v>
      </c>
      <c r="B10" s="12" t="s">
        <v>88</v>
      </c>
      <c r="C10" s="13"/>
      <c r="D10" s="13"/>
      <c r="E10" s="14" t="e">
        <f t="shared" si="0"/>
        <v>#DIV/0!</v>
      </c>
    </row>
    <row r="11" spans="1:17" x14ac:dyDescent="0.2">
      <c r="A11" s="11" t="s">
        <v>89</v>
      </c>
      <c r="B11" s="12" t="s">
        <v>90</v>
      </c>
      <c r="C11" s="13"/>
      <c r="D11" s="13"/>
      <c r="E11" s="14" t="e">
        <f t="shared" si="0"/>
        <v>#DIV/0!</v>
      </c>
    </row>
    <row r="12" spans="1:17" x14ac:dyDescent="0.2">
      <c r="A12" s="11" t="s">
        <v>91</v>
      </c>
      <c r="B12" s="12" t="s">
        <v>92</v>
      </c>
      <c r="C12" s="13"/>
      <c r="D12" s="13"/>
      <c r="E12" s="14" t="e">
        <f t="shared" si="0"/>
        <v>#DIV/0!</v>
      </c>
    </row>
    <row r="13" spans="1:17" x14ac:dyDescent="0.2">
      <c r="A13" s="11" t="s">
        <v>93</v>
      </c>
      <c r="B13" s="12" t="s">
        <v>94</v>
      </c>
      <c r="C13" s="13"/>
      <c r="D13" s="13"/>
      <c r="E13" s="14" t="e">
        <f t="shared" si="0"/>
        <v>#DIV/0!</v>
      </c>
    </row>
    <row r="14" spans="1:17" x14ac:dyDescent="0.2">
      <c r="A14" s="11" t="s">
        <v>95</v>
      </c>
      <c r="B14" s="12" t="s">
        <v>96</v>
      </c>
      <c r="C14" s="13"/>
      <c r="D14" s="13"/>
      <c r="E14" s="14" t="e">
        <f t="shared" si="0"/>
        <v>#DIV/0!</v>
      </c>
    </row>
    <row r="15" spans="1:17" x14ac:dyDescent="0.2">
      <c r="A15" s="11" t="s">
        <v>97</v>
      </c>
      <c r="B15" s="12" t="s">
        <v>98</v>
      </c>
      <c r="C15" s="13"/>
      <c r="D15" s="13"/>
      <c r="E15" s="14" t="e">
        <f t="shared" si="0"/>
        <v>#DIV/0!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/>
      <c r="D16" s="13"/>
      <c r="E16" s="14" t="e">
        <f t="shared" si="0"/>
        <v>#DIV/0!</v>
      </c>
      <c r="G16" s="16" t="s">
        <v>2</v>
      </c>
      <c r="H16" s="17">
        <f>C20</f>
        <v>993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/>
      <c r="D17" s="13"/>
      <c r="E17" s="14" t="e">
        <f t="shared" si="0"/>
        <v>#DIV/0!</v>
      </c>
      <c r="G17" s="16" t="s">
        <v>3</v>
      </c>
      <c r="H17" s="17">
        <f>D20</f>
        <v>0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/>
      <c r="D18" s="13"/>
      <c r="E18" s="14" t="e">
        <f t="shared" si="0"/>
        <v>#DIV/0!</v>
      </c>
      <c r="G18" s="16" t="s">
        <v>6</v>
      </c>
      <c r="H18" s="19">
        <f>E20</f>
        <v>0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993</v>
      </c>
      <c r="D19" s="13">
        <v>0</v>
      </c>
      <c r="E19" s="14">
        <f t="shared" si="0"/>
        <v>0</v>
      </c>
      <c r="G19" s="16" t="s">
        <v>4</v>
      </c>
      <c r="H19" s="20" t="s">
        <v>198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993</v>
      </c>
      <c r="D20" s="22">
        <f>SUM(D4:D19)</f>
        <v>0</v>
      </c>
      <c r="E20" s="23">
        <f t="shared" si="0"/>
        <v>0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06" t="s">
        <v>200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>
        <v>5184</v>
      </c>
      <c r="D4" s="13">
        <v>847</v>
      </c>
      <c r="E4" s="14">
        <f>D4*100/C4</f>
        <v>16.338734567901234</v>
      </c>
      <c r="F4" s="42"/>
    </row>
    <row r="5" spans="1:17" x14ac:dyDescent="0.2">
      <c r="A5" s="11" t="s">
        <v>77</v>
      </c>
      <c r="B5" s="12" t="s">
        <v>78</v>
      </c>
      <c r="C5" s="13">
        <v>4854</v>
      </c>
      <c r="D5" s="13">
        <v>642</v>
      </c>
      <c r="E5" s="14">
        <f t="shared" ref="E5:E20" si="0">D5*100/C5</f>
        <v>13.226205191594561</v>
      </c>
      <c r="F5" s="42"/>
    </row>
    <row r="6" spans="1:17" x14ac:dyDescent="0.2">
      <c r="A6" s="11" t="s">
        <v>79</v>
      </c>
      <c r="B6" s="12" t="s">
        <v>80</v>
      </c>
      <c r="C6" s="13">
        <v>6051</v>
      </c>
      <c r="D6" s="15">
        <v>959</v>
      </c>
      <c r="E6" s="14">
        <f t="shared" si="0"/>
        <v>15.848620062799537</v>
      </c>
    </row>
    <row r="7" spans="1:17" x14ac:dyDescent="0.2">
      <c r="A7" s="11" t="s">
        <v>81</v>
      </c>
      <c r="B7" s="12" t="s">
        <v>82</v>
      </c>
      <c r="C7" s="13">
        <v>6301</v>
      </c>
      <c r="D7" s="15">
        <v>1592</v>
      </c>
      <c r="E7" s="23">
        <f t="shared" si="0"/>
        <v>25.265830820504682</v>
      </c>
    </row>
    <row r="8" spans="1:17" x14ac:dyDescent="0.2">
      <c r="A8" s="11" t="s">
        <v>83</v>
      </c>
      <c r="B8" s="12" t="s">
        <v>84</v>
      </c>
      <c r="C8" s="13">
        <v>5248</v>
      </c>
      <c r="D8" s="13">
        <v>789</v>
      </c>
      <c r="E8" s="14">
        <f t="shared" si="0"/>
        <v>15.034298780487806</v>
      </c>
    </row>
    <row r="9" spans="1:17" x14ac:dyDescent="0.2">
      <c r="A9" s="11" t="s">
        <v>85</v>
      </c>
      <c r="B9" s="12" t="s">
        <v>86</v>
      </c>
      <c r="C9" s="13">
        <v>10670</v>
      </c>
      <c r="D9" s="13">
        <v>1818</v>
      </c>
      <c r="E9" s="14">
        <f t="shared" si="0"/>
        <v>17.038425492033738</v>
      </c>
    </row>
    <row r="10" spans="1:17" x14ac:dyDescent="0.2">
      <c r="A10" s="11" t="s">
        <v>87</v>
      </c>
      <c r="B10" s="12" t="s">
        <v>88</v>
      </c>
      <c r="C10" s="13">
        <v>4587</v>
      </c>
      <c r="D10" s="13">
        <v>955</v>
      </c>
      <c r="E10" s="23">
        <f t="shared" si="0"/>
        <v>20.819707870067582</v>
      </c>
    </row>
    <row r="11" spans="1:17" x14ac:dyDescent="0.2">
      <c r="A11" s="11" t="s">
        <v>89</v>
      </c>
      <c r="B11" s="12" t="s">
        <v>90</v>
      </c>
      <c r="C11" s="13">
        <v>10785</v>
      </c>
      <c r="D11" s="13">
        <v>3384</v>
      </c>
      <c r="E11" s="23">
        <f t="shared" si="0"/>
        <v>31.376912378303199</v>
      </c>
    </row>
    <row r="12" spans="1:17" x14ac:dyDescent="0.2">
      <c r="A12" s="11" t="s">
        <v>91</v>
      </c>
      <c r="B12" s="12" t="s">
        <v>92</v>
      </c>
      <c r="C12" s="13">
        <v>8390</v>
      </c>
      <c r="D12" s="13">
        <v>3212</v>
      </c>
      <c r="E12" s="23">
        <f t="shared" si="0"/>
        <v>38.283671036948746</v>
      </c>
    </row>
    <row r="13" spans="1:17" x14ac:dyDescent="0.2">
      <c r="A13" s="11" t="s">
        <v>93</v>
      </c>
      <c r="B13" s="12" t="s">
        <v>94</v>
      </c>
      <c r="C13" s="13">
        <v>4365</v>
      </c>
      <c r="D13" s="13">
        <v>1678</v>
      </c>
      <c r="E13" s="23">
        <f t="shared" si="0"/>
        <v>38.442153493699884</v>
      </c>
    </row>
    <row r="14" spans="1:17" x14ac:dyDescent="0.2">
      <c r="A14" s="11" t="s">
        <v>95</v>
      </c>
      <c r="B14" s="12" t="s">
        <v>96</v>
      </c>
      <c r="C14" s="13">
        <v>5923</v>
      </c>
      <c r="D14" s="13">
        <v>1870</v>
      </c>
      <c r="E14" s="23">
        <f t="shared" si="0"/>
        <v>31.571838595306431</v>
      </c>
    </row>
    <row r="15" spans="1:17" x14ac:dyDescent="0.2">
      <c r="A15" s="11" t="s">
        <v>97</v>
      </c>
      <c r="B15" s="12" t="s">
        <v>98</v>
      </c>
      <c r="C15" s="13">
        <v>7903</v>
      </c>
      <c r="D15" s="13">
        <v>1970</v>
      </c>
      <c r="E15" s="23">
        <f t="shared" si="0"/>
        <v>24.927242819182588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8997</v>
      </c>
      <c r="D16" s="13">
        <v>1595</v>
      </c>
      <c r="E16" s="90">
        <f t="shared" si="0"/>
        <v>17.728131599422028</v>
      </c>
      <c r="G16" s="16" t="s">
        <v>2</v>
      </c>
      <c r="H16" s="17">
        <f>C20</f>
        <v>306476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13187</v>
      </c>
      <c r="D17" s="13">
        <v>7234</v>
      </c>
      <c r="E17" s="23">
        <f t="shared" si="0"/>
        <v>54.857056191703954</v>
      </c>
      <c r="G17" s="16" t="s">
        <v>3</v>
      </c>
      <c r="H17" s="17">
        <f>D20</f>
        <v>62068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5816</v>
      </c>
      <c r="D18" s="13">
        <v>1581</v>
      </c>
      <c r="E18" s="23">
        <f t="shared" si="0"/>
        <v>27.183631361760661</v>
      </c>
      <c r="G18" s="16" t="s">
        <v>6</v>
      </c>
      <c r="H18" s="19">
        <f>E20</f>
        <v>20.252156775734477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198215</v>
      </c>
      <c r="D19" s="13">
        <v>31942</v>
      </c>
      <c r="E19" s="14">
        <f t="shared" si="0"/>
        <v>16.114824811442119</v>
      </c>
      <c r="G19" s="16" t="s">
        <v>4</v>
      </c>
      <c r="H19" s="20" t="s">
        <v>306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306476</v>
      </c>
      <c r="D20" s="22">
        <f>SUM(D4:D19)</f>
        <v>62068</v>
      </c>
      <c r="E20" s="40">
        <f t="shared" si="0"/>
        <v>20.252156775734477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31496062992125984" right="0.23622047244094491" top="0.74803149606299213" bottom="0.74803149606299213" header="0.31496062992125984" footer="0.31496062992125984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workbookViewId="0">
      <selection activeCell="F3" sqref="F3"/>
    </sheetView>
  </sheetViews>
  <sheetFormatPr defaultRowHeight="14.25" x14ac:dyDescent="0.2"/>
  <cols>
    <col min="1" max="1" width="3.625" bestFit="1" customWidth="1"/>
    <col min="2" max="2" width="48" customWidth="1"/>
    <col min="3" max="3" width="5.5" style="1" customWidth="1"/>
    <col min="7" max="7" width="9.75" customWidth="1"/>
  </cols>
  <sheetData>
    <row r="1" spans="1:15" ht="15" customHeight="1" x14ac:dyDescent="0.2">
      <c r="A1" s="106" t="s">
        <v>202</v>
      </c>
      <c r="B1" s="106"/>
      <c r="C1" s="106"/>
      <c r="D1" s="106"/>
      <c r="E1" s="106"/>
      <c r="F1" s="106"/>
      <c r="G1" s="63"/>
      <c r="H1" s="8"/>
      <c r="I1" s="8"/>
      <c r="J1" s="8"/>
      <c r="K1" s="8"/>
      <c r="L1" s="8"/>
      <c r="M1" s="8"/>
      <c r="N1" s="8"/>
      <c r="O1" s="8"/>
    </row>
    <row r="2" spans="1:15" ht="15" x14ac:dyDescent="0.2">
      <c r="A2" s="106"/>
      <c r="B2" s="106"/>
      <c r="C2" s="106"/>
      <c r="D2" s="106"/>
      <c r="E2" s="106"/>
      <c r="F2" s="106"/>
      <c r="G2" s="63"/>
      <c r="H2" s="8"/>
      <c r="I2" s="8"/>
      <c r="J2" s="8"/>
      <c r="K2" s="8"/>
      <c r="L2" s="8"/>
      <c r="M2" s="8"/>
      <c r="N2" s="8"/>
      <c r="O2" s="8"/>
    </row>
    <row r="3" spans="1:15" x14ac:dyDescent="0.2">
      <c r="A3" s="9" t="s">
        <v>73</v>
      </c>
      <c r="B3" s="9" t="s">
        <v>211</v>
      </c>
      <c r="C3" s="10" t="s">
        <v>208</v>
      </c>
      <c r="D3" s="46"/>
      <c r="F3" s="24" t="s">
        <v>116</v>
      </c>
    </row>
    <row r="4" spans="1:15" ht="17.25" customHeight="1" x14ac:dyDescent="0.2">
      <c r="A4" s="111" t="s">
        <v>203</v>
      </c>
      <c r="B4" s="114" t="s">
        <v>212</v>
      </c>
      <c r="C4" s="117">
        <v>150</v>
      </c>
      <c r="D4" s="42"/>
    </row>
    <row r="5" spans="1:15" ht="17.25" customHeight="1" x14ac:dyDescent="0.2">
      <c r="A5" s="112"/>
      <c r="B5" s="115"/>
      <c r="C5" s="118"/>
      <c r="D5" s="42"/>
      <c r="E5" s="59"/>
      <c r="F5" s="59"/>
      <c r="G5" s="59"/>
    </row>
    <row r="6" spans="1:15" ht="17.25" customHeight="1" x14ac:dyDescent="0.2">
      <c r="A6" s="112"/>
      <c r="B6" s="115"/>
      <c r="C6" s="118"/>
      <c r="D6" s="42"/>
      <c r="E6" s="59"/>
      <c r="F6" s="59"/>
      <c r="G6" s="59"/>
    </row>
    <row r="7" spans="1:15" ht="17.25" customHeight="1" x14ac:dyDescent="0.2">
      <c r="A7" s="113"/>
      <c r="B7" s="116"/>
      <c r="C7" s="119"/>
      <c r="D7" s="42"/>
      <c r="E7" s="59"/>
      <c r="F7" s="59"/>
      <c r="G7" s="59"/>
    </row>
    <row r="8" spans="1:15" ht="17.25" customHeight="1" x14ac:dyDescent="0.2">
      <c r="A8" s="111" t="s">
        <v>204</v>
      </c>
      <c r="B8" s="114" t="s">
        <v>213</v>
      </c>
      <c r="C8" s="117">
        <v>22</v>
      </c>
      <c r="D8" s="42"/>
      <c r="E8" s="59"/>
      <c r="F8" s="59"/>
      <c r="G8" s="59"/>
    </row>
    <row r="9" spans="1:15" ht="17.25" customHeight="1" x14ac:dyDescent="0.2">
      <c r="A9" s="112"/>
      <c r="B9" s="115"/>
      <c r="C9" s="118"/>
      <c r="D9" s="42"/>
      <c r="E9" s="59"/>
      <c r="F9" s="59"/>
      <c r="G9" s="59"/>
    </row>
    <row r="10" spans="1:15" ht="17.25" customHeight="1" x14ac:dyDescent="0.2">
      <c r="A10" s="112"/>
      <c r="B10" s="115"/>
      <c r="C10" s="118"/>
      <c r="D10" s="42"/>
      <c r="E10" s="59"/>
      <c r="F10" s="59"/>
      <c r="G10" s="59"/>
    </row>
    <row r="11" spans="1:15" x14ac:dyDescent="0.2">
      <c r="A11" s="113"/>
      <c r="B11" s="116"/>
      <c r="C11" s="119"/>
      <c r="D11" s="42"/>
      <c r="E11" s="60"/>
      <c r="F11" s="60"/>
      <c r="G11" s="60"/>
    </row>
    <row r="12" spans="1:15" ht="14.25" customHeight="1" x14ac:dyDescent="0.2">
      <c r="A12" s="111" t="s">
        <v>205</v>
      </c>
      <c r="B12" s="114" t="s">
        <v>214</v>
      </c>
      <c r="C12" s="117">
        <v>7</v>
      </c>
      <c r="D12" s="42"/>
      <c r="E12" s="58"/>
      <c r="F12" s="61"/>
      <c r="G12" s="62"/>
    </row>
    <row r="13" spans="1:15" x14ac:dyDescent="0.2">
      <c r="A13" s="112"/>
      <c r="B13" s="115"/>
      <c r="C13" s="118"/>
      <c r="D13" s="42"/>
      <c r="E13" s="58"/>
      <c r="F13" s="61"/>
      <c r="G13" s="62"/>
    </row>
    <row r="14" spans="1:15" x14ac:dyDescent="0.2">
      <c r="A14" s="112"/>
      <c r="B14" s="115"/>
      <c r="C14" s="118"/>
      <c r="D14" s="42"/>
      <c r="E14" s="58"/>
      <c r="F14" s="61"/>
      <c r="G14" s="62"/>
    </row>
    <row r="15" spans="1:15" x14ac:dyDescent="0.2">
      <c r="A15" s="112"/>
      <c r="B15" s="115"/>
      <c r="C15" s="118"/>
      <c r="D15" s="42"/>
      <c r="E15" s="58"/>
      <c r="F15" s="61"/>
      <c r="G15" s="62"/>
    </row>
    <row r="16" spans="1:15" x14ac:dyDescent="0.2">
      <c r="A16" s="112"/>
      <c r="B16" s="115"/>
      <c r="C16" s="118"/>
      <c r="E16" s="60"/>
      <c r="F16" s="60"/>
      <c r="G16" s="60"/>
    </row>
    <row r="17" spans="1:7" x14ac:dyDescent="0.2">
      <c r="A17" s="112"/>
      <c r="B17" s="115"/>
      <c r="C17" s="118"/>
      <c r="E17" s="58"/>
      <c r="F17" s="61"/>
      <c r="G17" s="62"/>
    </row>
    <row r="18" spans="1:7" x14ac:dyDescent="0.2">
      <c r="A18" s="113"/>
      <c r="B18" s="116"/>
      <c r="C18" s="119"/>
      <c r="E18" s="58"/>
      <c r="F18" s="61"/>
      <c r="G18" s="62"/>
    </row>
    <row r="19" spans="1:7" x14ac:dyDescent="0.2">
      <c r="A19" s="111" t="s">
        <v>206</v>
      </c>
      <c r="B19" s="114" t="s">
        <v>215</v>
      </c>
      <c r="C19" s="117">
        <v>17</v>
      </c>
      <c r="E19" s="58"/>
      <c r="F19" s="61"/>
      <c r="G19" s="62"/>
    </row>
    <row r="20" spans="1:7" x14ac:dyDescent="0.2">
      <c r="A20" s="112"/>
      <c r="B20" s="115"/>
      <c r="C20" s="118"/>
      <c r="E20" s="58"/>
      <c r="F20" s="61"/>
      <c r="G20" s="62"/>
    </row>
    <row r="21" spans="1:7" x14ac:dyDescent="0.2">
      <c r="A21" s="112"/>
      <c r="B21" s="115"/>
      <c r="C21" s="118"/>
      <c r="E21" s="58"/>
      <c r="F21" s="61"/>
      <c r="G21" s="62"/>
    </row>
    <row r="22" spans="1:7" x14ac:dyDescent="0.2">
      <c r="A22" s="112"/>
      <c r="B22" s="115"/>
      <c r="C22" s="118"/>
      <c r="D22" s="108" t="s">
        <v>99</v>
      </c>
      <c r="E22" s="109"/>
      <c r="F22" s="110"/>
    </row>
    <row r="23" spans="1:7" x14ac:dyDescent="0.2">
      <c r="A23" s="112"/>
      <c r="B23" s="115"/>
      <c r="C23" s="118"/>
      <c r="D23" s="16" t="s">
        <v>2</v>
      </c>
      <c r="E23" s="17">
        <f>C4</f>
        <v>150</v>
      </c>
      <c r="F23" s="18" t="s">
        <v>102</v>
      </c>
    </row>
    <row r="24" spans="1:7" x14ac:dyDescent="0.2">
      <c r="A24" s="112"/>
      <c r="B24" s="115"/>
      <c r="C24" s="118"/>
      <c r="D24" s="16" t="s">
        <v>3</v>
      </c>
      <c r="E24" s="17">
        <f>C8+C19</f>
        <v>39</v>
      </c>
      <c r="F24" s="18" t="s">
        <v>102</v>
      </c>
    </row>
    <row r="25" spans="1:7" ht="18" customHeight="1" x14ac:dyDescent="0.2">
      <c r="A25" s="113"/>
      <c r="B25" s="116"/>
      <c r="C25" s="119"/>
      <c r="D25" s="16" t="s">
        <v>6</v>
      </c>
      <c r="E25" s="19">
        <f>C27</f>
        <v>26</v>
      </c>
      <c r="F25" s="18" t="s">
        <v>107</v>
      </c>
    </row>
    <row r="26" spans="1:7" x14ac:dyDescent="0.2">
      <c r="A26" s="122" t="s">
        <v>207</v>
      </c>
      <c r="B26" s="123"/>
      <c r="C26" s="54">
        <f>C8+C19</f>
        <v>39</v>
      </c>
      <c r="D26" s="16" t="s">
        <v>4</v>
      </c>
      <c r="E26" s="20" t="s">
        <v>210</v>
      </c>
      <c r="F26" s="21" t="s">
        <v>107</v>
      </c>
    </row>
    <row r="27" spans="1:7" x14ac:dyDescent="0.2">
      <c r="A27" s="120" t="s">
        <v>209</v>
      </c>
      <c r="B27" s="121"/>
      <c r="C27" s="56">
        <f>(C8+C19)/C4*100</f>
        <v>26</v>
      </c>
      <c r="D27" s="16" t="s">
        <v>111</v>
      </c>
      <c r="E27" s="101" t="s">
        <v>112</v>
      </c>
      <c r="F27" s="102"/>
    </row>
    <row r="30" spans="1:7" x14ac:dyDescent="0.2">
      <c r="A30" s="94" t="s">
        <v>113</v>
      </c>
      <c r="B30" s="94"/>
      <c r="C30" s="94"/>
    </row>
    <row r="31" spans="1:7" x14ac:dyDescent="0.2">
      <c r="A31" s="95" t="s">
        <v>304</v>
      </c>
      <c r="B31" s="95"/>
      <c r="C31" s="95"/>
    </row>
    <row r="32" spans="1:7" x14ac:dyDescent="0.2">
      <c r="A32" s="57"/>
    </row>
    <row r="33" spans="1:3" x14ac:dyDescent="0.2">
      <c r="A33" s="57"/>
    </row>
    <row r="34" spans="1:3" x14ac:dyDescent="0.2">
      <c r="A34" s="57"/>
    </row>
    <row r="35" spans="1:3" x14ac:dyDescent="0.2">
      <c r="A35" s="57"/>
    </row>
    <row r="37" spans="1:3" x14ac:dyDescent="0.2">
      <c r="C37" s="55"/>
    </row>
    <row r="39" spans="1:3" x14ac:dyDescent="0.2">
      <c r="C39" s="55"/>
    </row>
    <row r="47" spans="1:3" x14ac:dyDescent="0.2">
      <c r="A47" s="95" t="s">
        <v>308</v>
      </c>
      <c r="B47" s="95"/>
    </row>
    <row r="55" spans="1:2" x14ac:dyDescent="0.2">
      <c r="A55" s="43"/>
      <c r="B55" s="43"/>
    </row>
    <row r="56" spans="1:2" x14ac:dyDescent="0.2">
      <c r="A56" s="43"/>
      <c r="B56" s="43"/>
    </row>
    <row r="57" spans="1:2" x14ac:dyDescent="0.2">
      <c r="A57" s="43"/>
      <c r="B57" s="43"/>
    </row>
    <row r="58" spans="1:2" x14ac:dyDescent="0.2">
      <c r="A58" s="43"/>
      <c r="B58" s="43"/>
    </row>
  </sheetData>
  <mergeCells count="20">
    <mergeCell ref="A12:A18"/>
    <mergeCell ref="B12:B18"/>
    <mergeCell ref="C12:C18"/>
    <mergeCell ref="A1:F2"/>
    <mergeCell ref="B4:B7"/>
    <mergeCell ref="A4:A7"/>
    <mergeCell ref="C4:C7"/>
    <mergeCell ref="A8:A11"/>
    <mergeCell ref="B8:B11"/>
    <mergeCell ref="C8:C11"/>
    <mergeCell ref="A30:C30"/>
    <mergeCell ref="D22:F22"/>
    <mergeCell ref="E27:F27"/>
    <mergeCell ref="A47:B47"/>
    <mergeCell ref="A31:C31"/>
    <mergeCell ref="A19:A25"/>
    <mergeCell ref="B19:B25"/>
    <mergeCell ref="C19:C25"/>
    <mergeCell ref="A27:B27"/>
    <mergeCell ref="A26:B26"/>
  </mergeCells>
  <hyperlinks>
    <hyperlink ref="F3" location="KPI_61!A1" display="Back"/>
    <hyperlink ref="A30:C30" r:id="rId1" display="ที่มา : HDC"/>
  </hyperlinks>
  <pageMargins left="0.25" right="0.25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06" t="s">
        <v>216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/>
      <c r="D4" s="13"/>
      <c r="E4" s="14" t="e">
        <f>D4*100/C4</f>
        <v>#DIV/0!</v>
      </c>
      <c r="F4" s="42"/>
    </row>
    <row r="5" spans="1:17" x14ac:dyDescent="0.2">
      <c r="A5" s="11" t="s">
        <v>77</v>
      </c>
      <c r="B5" s="12" t="s">
        <v>78</v>
      </c>
      <c r="C5" s="13"/>
      <c r="D5" s="13"/>
      <c r="E5" s="14" t="e">
        <f t="shared" ref="E5:E20" si="0">D5*100/C5</f>
        <v>#DIV/0!</v>
      </c>
      <c r="F5" s="42"/>
    </row>
    <row r="6" spans="1:17" x14ac:dyDescent="0.2">
      <c r="A6" s="11" t="s">
        <v>79</v>
      </c>
      <c r="B6" s="12" t="s">
        <v>80</v>
      </c>
      <c r="C6" s="13"/>
      <c r="D6" s="15"/>
      <c r="E6" s="14" t="e">
        <f t="shared" si="0"/>
        <v>#DIV/0!</v>
      </c>
    </row>
    <row r="7" spans="1:17" x14ac:dyDescent="0.2">
      <c r="A7" s="11" t="s">
        <v>81</v>
      </c>
      <c r="B7" s="12" t="s">
        <v>82</v>
      </c>
      <c r="C7" s="13"/>
      <c r="D7" s="15"/>
      <c r="E7" s="14" t="e">
        <f t="shared" si="0"/>
        <v>#DIV/0!</v>
      </c>
    </row>
    <row r="8" spans="1:17" x14ac:dyDescent="0.2">
      <c r="A8" s="11" t="s">
        <v>83</v>
      </c>
      <c r="B8" s="12" t="s">
        <v>84</v>
      </c>
      <c r="C8" s="13"/>
      <c r="D8" s="13"/>
      <c r="E8" s="14" t="e">
        <f t="shared" si="0"/>
        <v>#DIV/0!</v>
      </c>
    </row>
    <row r="9" spans="1:17" x14ac:dyDescent="0.2">
      <c r="A9" s="11" t="s">
        <v>85</v>
      </c>
      <c r="B9" s="12" t="s">
        <v>86</v>
      </c>
      <c r="C9" s="13"/>
      <c r="D9" s="13"/>
      <c r="E9" s="14" t="e">
        <f t="shared" si="0"/>
        <v>#DIV/0!</v>
      </c>
    </row>
    <row r="10" spans="1:17" x14ac:dyDescent="0.2">
      <c r="A10" s="11" t="s">
        <v>87</v>
      </c>
      <c r="B10" s="12" t="s">
        <v>88</v>
      </c>
      <c r="C10" s="13"/>
      <c r="D10" s="13"/>
      <c r="E10" s="14" t="e">
        <f t="shared" si="0"/>
        <v>#DIV/0!</v>
      </c>
    </row>
    <row r="11" spans="1:17" x14ac:dyDescent="0.2">
      <c r="A11" s="11" t="s">
        <v>89</v>
      </c>
      <c r="B11" s="12" t="s">
        <v>90</v>
      </c>
      <c r="C11" s="13"/>
      <c r="D11" s="13"/>
      <c r="E11" s="14" t="e">
        <f t="shared" si="0"/>
        <v>#DIV/0!</v>
      </c>
    </row>
    <row r="12" spans="1:17" x14ac:dyDescent="0.2">
      <c r="A12" s="11" t="s">
        <v>91</v>
      </c>
      <c r="B12" s="12" t="s">
        <v>92</v>
      </c>
      <c r="C12" s="13"/>
      <c r="D12" s="13"/>
      <c r="E12" s="14" t="e">
        <f t="shared" si="0"/>
        <v>#DIV/0!</v>
      </c>
    </row>
    <row r="13" spans="1:17" x14ac:dyDescent="0.2">
      <c r="A13" s="11" t="s">
        <v>93</v>
      </c>
      <c r="B13" s="12" t="s">
        <v>94</v>
      </c>
      <c r="C13" s="13"/>
      <c r="D13" s="13"/>
      <c r="E13" s="14" t="e">
        <f t="shared" si="0"/>
        <v>#DIV/0!</v>
      </c>
    </row>
    <row r="14" spans="1:17" x14ac:dyDescent="0.2">
      <c r="A14" s="11" t="s">
        <v>95</v>
      </c>
      <c r="B14" s="12" t="s">
        <v>96</v>
      </c>
      <c r="C14" s="13"/>
      <c r="D14" s="13"/>
      <c r="E14" s="14" t="e">
        <f t="shared" si="0"/>
        <v>#DIV/0!</v>
      </c>
    </row>
    <row r="15" spans="1:17" x14ac:dyDescent="0.2">
      <c r="A15" s="11" t="s">
        <v>97</v>
      </c>
      <c r="B15" s="12" t="s">
        <v>98</v>
      </c>
      <c r="C15" s="13"/>
      <c r="D15" s="13"/>
      <c r="E15" s="14" t="e">
        <f t="shared" si="0"/>
        <v>#DIV/0!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/>
      <c r="D16" s="13"/>
      <c r="E16" s="14" t="e">
        <f t="shared" si="0"/>
        <v>#DIV/0!</v>
      </c>
      <c r="G16" s="16" t="s">
        <v>2</v>
      </c>
      <c r="H16" s="17">
        <f>C20</f>
        <v>1023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/>
      <c r="D17" s="13"/>
      <c r="E17" s="14" t="e">
        <f t="shared" si="0"/>
        <v>#DIV/0!</v>
      </c>
      <c r="G17" s="16" t="s">
        <v>3</v>
      </c>
      <c r="H17" s="17">
        <f>D20</f>
        <v>647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/>
      <c r="D18" s="13"/>
      <c r="E18" s="14" t="e">
        <f t="shared" si="0"/>
        <v>#DIV/0!</v>
      </c>
      <c r="G18" s="16" t="s">
        <v>6</v>
      </c>
      <c r="H18" s="19">
        <f>E20</f>
        <v>63.245356793743888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1023</v>
      </c>
      <c r="D19" s="13">
        <v>647</v>
      </c>
      <c r="E19" s="14">
        <f t="shared" si="0"/>
        <v>63.245356793743888</v>
      </c>
      <c r="G19" s="16" t="s">
        <v>4</v>
      </c>
      <c r="H19" s="20" t="s">
        <v>217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1023</v>
      </c>
      <c r="D20" s="22">
        <f>SUM(D4:D19)</f>
        <v>647</v>
      </c>
      <c r="E20" s="40">
        <f t="shared" si="0"/>
        <v>63.245356793743888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31496062992125984" right="0.23622047244094491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pane ySplit="6" topLeftCell="A7" activePane="bottomLeft" state="frozen"/>
      <selection pane="bottomLeft" activeCell="B22" sqref="B22"/>
    </sheetView>
  </sheetViews>
  <sheetFormatPr defaultRowHeight="14.25" x14ac:dyDescent="0.2"/>
  <cols>
    <col min="1" max="1" width="7.5" style="69" customWidth="1"/>
    <col min="2" max="2" width="117.375" style="66" customWidth="1"/>
    <col min="3" max="3" width="14.25" style="69" customWidth="1"/>
    <col min="4" max="5" width="9" style="69"/>
    <col min="6" max="6" width="9" style="76"/>
    <col min="7" max="10" width="9" style="69"/>
    <col min="11" max="16384" width="9" style="66"/>
  </cols>
  <sheetData>
    <row r="1" spans="1:10" x14ac:dyDescent="0.2">
      <c r="B1" s="66" t="s">
        <v>303</v>
      </c>
    </row>
    <row r="6" spans="1:10" x14ac:dyDescent="0.2">
      <c r="A6" s="52" t="s">
        <v>0</v>
      </c>
      <c r="B6" s="52" t="s">
        <v>1</v>
      </c>
      <c r="C6" s="52" t="s">
        <v>65</v>
      </c>
      <c r="D6" s="52" t="s">
        <v>2</v>
      </c>
      <c r="E6" s="52" t="s">
        <v>3</v>
      </c>
      <c r="F6" s="68" t="s">
        <v>6</v>
      </c>
      <c r="G6" s="52" t="s">
        <v>4</v>
      </c>
      <c r="H6" s="52" t="s">
        <v>5</v>
      </c>
      <c r="I6" s="52" t="s">
        <v>118</v>
      </c>
    </row>
    <row r="7" spans="1:10" x14ac:dyDescent="0.2">
      <c r="A7" s="18">
        <v>1</v>
      </c>
      <c r="B7" s="77" t="s">
        <v>227</v>
      </c>
      <c r="C7" s="18" t="s">
        <v>228</v>
      </c>
      <c r="D7" s="18"/>
      <c r="E7" s="18"/>
      <c r="F7" s="70"/>
      <c r="G7" s="18"/>
      <c r="H7" s="18"/>
      <c r="I7" s="18"/>
    </row>
    <row r="8" spans="1:10" ht="18" customHeight="1" x14ac:dyDescent="0.2">
      <c r="A8" s="18">
        <v>2</v>
      </c>
      <c r="B8" s="83" t="str">
        <f>KPI_61!B9</f>
        <v>ร้อยละของเด็กอายุ 0-5 ปี มีพัฒนาการสมวัย</v>
      </c>
      <c r="C8" s="85" t="str">
        <f>KPI_61!C9</f>
        <v>Database</v>
      </c>
      <c r="D8" s="78">
        <f>KPI_61!D9</f>
        <v>3284</v>
      </c>
      <c r="E8" s="78">
        <f>KPI_61!E9</f>
        <v>3098</v>
      </c>
      <c r="F8" s="79">
        <f>KPI_61!F9</f>
        <v>94.336175395858703</v>
      </c>
      <c r="G8" s="78" t="str">
        <f>KPI_61!G9</f>
        <v>&gt; 80</v>
      </c>
      <c r="H8" s="78" t="str">
        <f>KPI_61!H9</f>
        <v>ผ่าน</v>
      </c>
      <c r="I8" s="84" t="str">
        <f>KPI_61!I9</f>
        <v>HDC</v>
      </c>
    </row>
    <row r="9" spans="1:10" x14ac:dyDescent="0.2">
      <c r="A9" s="18">
        <v>3</v>
      </c>
      <c r="B9" s="7" t="str">
        <f>KPI_61!B10</f>
        <v>ร้อยละของเด็กอายุ 0-5 ปี สูงดีสมส่วน และส่วนสูงเฉลี่ยที่อายุ 5 ปี</v>
      </c>
      <c r="C9" s="86" t="str">
        <f>KPI_61!C10</f>
        <v>Database</v>
      </c>
      <c r="D9" s="80">
        <f>KPI_61!D10</f>
        <v>5269</v>
      </c>
      <c r="E9" s="80">
        <f>KPI_61!E10</f>
        <v>3098</v>
      </c>
      <c r="F9" s="81">
        <f>KPI_61!F10</f>
        <v>43.252989182007973</v>
      </c>
      <c r="G9" s="80" t="str">
        <f>KPI_61!G10</f>
        <v>&gt; 50</v>
      </c>
      <c r="H9" s="80" t="str">
        <f>KPI_61!H10</f>
        <v>ไม่ผ่าน</v>
      </c>
      <c r="I9" s="28" t="str">
        <f>KPI_61!I10</f>
        <v>HDC</v>
      </c>
    </row>
    <row r="10" spans="1:10" x14ac:dyDescent="0.2">
      <c r="A10" s="18">
        <v>4</v>
      </c>
      <c r="B10" s="7" t="str">
        <f>KPI_61!B14</f>
        <v>ร้อยละเด็กกลุ่มอายุ 0-12 ปีฟันดีไม่มีผุ (cavity free)</v>
      </c>
      <c r="C10" s="86" t="str">
        <f>KPI_61!C14</f>
        <v>Database</v>
      </c>
      <c r="D10" s="18">
        <f>KPI_61!D14</f>
        <v>771</v>
      </c>
      <c r="E10" s="18">
        <f>KPI_61!E14</f>
        <v>726</v>
      </c>
      <c r="F10" s="70">
        <f>KPI_61!F14</f>
        <v>94.163424124513625</v>
      </c>
      <c r="G10" s="18" t="str">
        <f>KPI_61!G14</f>
        <v>&gt; 54</v>
      </c>
      <c r="H10" s="18" t="str">
        <f>KPI_61!H14</f>
        <v>ผ่าน</v>
      </c>
      <c r="I10" s="28" t="str">
        <f>KPI_61!I14</f>
        <v>HDC</v>
      </c>
    </row>
    <row r="11" spans="1:10" x14ac:dyDescent="0.2">
      <c r="A11" s="18">
        <v>5</v>
      </c>
      <c r="B11" s="67" t="s">
        <v>229</v>
      </c>
      <c r="C11" s="86" t="s">
        <v>67</v>
      </c>
      <c r="D11" s="18"/>
      <c r="E11" s="18"/>
      <c r="F11" s="70"/>
      <c r="G11" s="18"/>
      <c r="H11" s="18"/>
      <c r="I11" s="18"/>
    </row>
    <row r="12" spans="1:10" x14ac:dyDescent="0.2">
      <c r="A12" s="18">
        <v>6</v>
      </c>
      <c r="B12" s="67" t="s">
        <v>230</v>
      </c>
      <c r="C12" s="18" t="s">
        <v>228</v>
      </c>
      <c r="D12" s="18"/>
      <c r="E12" s="18"/>
      <c r="F12" s="70"/>
      <c r="G12" s="18" t="s">
        <v>235</v>
      </c>
      <c r="H12" s="18"/>
      <c r="I12" s="18"/>
    </row>
    <row r="13" spans="1:10" x14ac:dyDescent="0.2">
      <c r="A13" s="71">
        <v>7</v>
      </c>
      <c r="B13" s="74" t="s">
        <v>231</v>
      </c>
      <c r="C13" s="71" t="s">
        <v>228</v>
      </c>
      <c r="D13" s="71"/>
      <c r="E13" s="71"/>
      <c r="F13" s="72"/>
      <c r="G13" s="71" t="s">
        <v>115</v>
      </c>
      <c r="H13" s="71"/>
      <c r="I13" s="71"/>
      <c r="J13" s="73" t="s">
        <v>232</v>
      </c>
    </row>
    <row r="14" spans="1:10" x14ac:dyDescent="0.2">
      <c r="A14" s="71">
        <v>8</v>
      </c>
      <c r="B14" s="74" t="s">
        <v>233</v>
      </c>
      <c r="C14" s="71" t="s">
        <v>228</v>
      </c>
      <c r="D14" s="71"/>
      <c r="E14" s="71"/>
      <c r="F14" s="72"/>
      <c r="G14" s="71">
        <v>100</v>
      </c>
      <c r="H14" s="71"/>
      <c r="I14" s="71"/>
      <c r="J14" s="73" t="s">
        <v>234</v>
      </c>
    </row>
    <row r="15" spans="1:10" x14ac:dyDescent="0.2">
      <c r="A15" s="18">
        <v>9</v>
      </c>
      <c r="B15" s="67" t="s">
        <v>236</v>
      </c>
      <c r="C15" s="87" t="s">
        <v>67</v>
      </c>
      <c r="D15" s="18"/>
      <c r="E15" s="18"/>
      <c r="F15" s="70"/>
      <c r="G15" s="18"/>
      <c r="H15" s="18"/>
      <c r="I15" s="18"/>
    </row>
    <row r="16" spans="1:10" x14ac:dyDescent="0.2">
      <c r="A16" s="18">
        <v>10</v>
      </c>
      <c r="B16" s="67" t="s">
        <v>237</v>
      </c>
      <c r="C16" s="87" t="s">
        <v>67</v>
      </c>
      <c r="D16" s="18"/>
      <c r="E16" s="18"/>
      <c r="F16" s="70"/>
      <c r="G16" s="18"/>
      <c r="H16" s="18"/>
      <c r="I16" s="18"/>
    </row>
    <row r="17" spans="1:10" x14ac:dyDescent="0.2">
      <c r="A17" s="18">
        <v>11</v>
      </c>
      <c r="B17" s="67" t="s">
        <v>238</v>
      </c>
      <c r="C17" s="18"/>
      <c r="D17" s="18"/>
      <c r="E17" s="18"/>
      <c r="F17" s="70"/>
      <c r="G17" s="18"/>
      <c r="H17" s="18"/>
      <c r="I17" s="18"/>
    </row>
    <row r="18" spans="1:10" x14ac:dyDescent="0.2">
      <c r="A18" s="18"/>
      <c r="B18" s="67" t="str">
        <f>KPI_61!B25</f>
        <v>อัตราผู้ป่วยเบาหวานรายใหม่จากกลุ่มเสี่ยงเบาหวาน</v>
      </c>
      <c r="C18" s="87" t="str">
        <f>KPI_61!C25</f>
        <v>Database</v>
      </c>
      <c r="D18" s="18">
        <f>KPI_61!D25</f>
        <v>4326</v>
      </c>
      <c r="E18" s="18">
        <f>KPI_61!E25</f>
        <v>121</v>
      </c>
      <c r="F18" s="70">
        <f>KPI_61!F25</f>
        <v>2.7970411465557095</v>
      </c>
      <c r="G18" s="18" t="str">
        <f>KPI_61!G25</f>
        <v>&lt; 2.40</v>
      </c>
      <c r="H18" s="18" t="str">
        <f>KPI_61!H25</f>
        <v>ผ่าน</v>
      </c>
      <c r="I18" s="18" t="str">
        <f>KPI_61!I25</f>
        <v>HDC</v>
      </c>
    </row>
    <row r="19" spans="1:10" x14ac:dyDescent="0.2">
      <c r="A19" s="18"/>
      <c r="B19" s="67" t="str">
        <f>KPI_61!B26</f>
        <v>อัตราผู้ป่วยความดันโลหิตสูงรายใหม่จากกลุ่มเสี่ยงและสงสัยป่วยความดันโลหิตสูง</v>
      </c>
      <c r="C19" s="87" t="str">
        <f>KPI_61!C26</f>
        <v>Database</v>
      </c>
      <c r="D19" s="18">
        <f>KPI_61!D26</f>
        <v>2673</v>
      </c>
      <c r="E19" s="18">
        <f>KPI_61!E26</f>
        <v>1983</v>
      </c>
      <c r="F19" s="70">
        <f>KPI_61!F26</f>
        <v>74.186307519640849</v>
      </c>
      <c r="G19" s="18" t="str">
        <f>KPI_61!G26</f>
        <v>&gt;10</v>
      </c>
      <c r="H19" s="18" t="str">
        <f>KPI_61!H26</f>
        <v>NA</v>
      </c>
      <c r="I19" s="18" t="str">
        <f>KPI_61!I26</f>
        <v>HDC</v>
      </c>
    </row>
    <row r="20" spans="1:10" x14ac:dyDescent="0.2">
      <c r="A20" s="71">
        <v>12</v>
      </c>
      <c r="B20" s="82" t="s">
        <v>239</v>
      </c>
      <c r="C20" s="71" t="s">
        <v>228</v>
      </c>
      <c r="D20" s="71"/>
      <c r="E20" s="71"/>
      <c r="F20" s="72"/>
      <c r="G20" s="71"/>
      <c r="H20" s="71"/>
      <c r="I20" s="71"/>
      <c r="J20" s="73" t="s">
        <v>240</v>
      </c>
    </row>
    <row r="21" spans="1:10" x14ac:dyDescent="0.2">
      <c r="A21" s="18"/>
      <c r="B21" s="67" t="s">
        <v>241</v>
      </c>
      <c r="C21" s="18"/>
      <c r="D21" s="18"/>
      <c r="E21" s="18"/>
      <c r="F21" s="70"/>
      <c r="G21" s="18"/>
      <c r="H21" s="18"/>
      <c r="I21" s="18"/>
    </row>
    <row r="22" spans="1:10" x14ac:dyDescent="0.2">
      <c r="A22" s="18"/>
      <c r="B22" s="67" t="s">
        <v>242</v>
      </c>
      <c r="C22" s="18"/>
      <c r="D22" s="18"/>
      <c r="E22" s="18"/>
      <c r="F22" s="70"/>
      <c r="G22" s="18"/>
      <c r="H22" s="18"/>
      <c r="I22" s="18"/>
    </row>
    <row r="23" spans="1:10" x14ac:dyDescent="0.2">
      <c r="A23" s="18"/>
      <c r="B23" s="67" t="s">
        <v>243</v>
      </c>
      <c r="C23" s="18"/>
      <c r="D23" s="18"/>
      <c r="E23" s="18"/>
      <c r="F23" s="70"/>
      <c r="G23" s="18"/>
      <c r="H23" s="18"/>
      <c r="I23" s="18"/>
    </row>
    <row r="24" spans="1:10" x14ac:dyDescent="0.2">
      <c r="A24" s="71">
        <v>13</v>
      </c>
      <c r="B24" s="74" t="s">
        <v>244</v>
      </c>
      <c r="C24" s="71" t="s">
        <v>228</v>
      </c>
      <c r="D24" s="71"/>
      <c r="E24" s="71"/>
      <c r="F24" s="72"/>
      <c r="G24" s="71"/>
      <c r="H24" s="71"/>
      <c r="I24" s="71"/>
      <c r="J24" s="73" t="s">
        <v>245</v>
      </c>
    </row>
    <row r="25" spans="1:10" x14ac:dyDescent="0.2">
      <c r="A25" s="18"/>
      <c r="B25" s="67" t="s">
        <v>246</v>
      </c>
      <c r="C25" s="18"/>
      <c r="D25" s="18"/>
      <c r="E25" s="18"/>
      <c r="F25" s="70"/>
      <c r="G25" s="18"/>
      <c r="H25" s="18"/>
      <c r="I25" s="18"/>
    </row>
    <row r="26" spans="1:10" x14ac:dyDescent="0.2">
      <c r="A26" s="18"/>
      <c r="B26" s="67" t="s">
        <v>247</v>
      </c>
      <c r="C26" s="18"/>
      <c r="D26" s="18"/>
      <c r="E26" s="18"/>
      <c r="F26" s="70"/>
      <c r="G26" s="18"/>
      <c r="H26" s="18"/>
      <c r="I26" s="18"/>
    </row>
    <row r="27" spans="1:10" x14ac:dyDescent="0.2">
      <c r="A27" s="18"/>
      <c r="B27" s="67" t="s">
        <v>248</v>
      </c>
      <c r="C27" s="18"/>
      <c r="D27" s="18"/>
      <c r="E27" s="18"/>
      <c r="F27" s="70"/>
      <c r="G27" s="18"/>
      <c r="H27" s="18"/>
      <c r="I27" s="18"/>
    </row>
    <row r="28" spans="1:10" x14ac:dyDescent="0.2">
      <c r="A28" s="18">
        <v>14</v>
      </c>
      <c r="B28" s="67" t="str">
        <f>KPI_61!B36</f>
        <v>อัตราตายของผู้ป่วยโรคหลอดเลือดสมอง</v>
      </c>
      <c r="C28" s="87" t="str">
        <f>KPI_61!C36</f>
        <v>Database</v>
      </c>
      <c r="D28" s="18">
        <f>KPI_61!D36</f>
        <v>341</v>
      </c>
      <c r="E28" s="18">
        <f>KPI_61!E36</f>
        <v>7</v>
      </c>
      <c r="F28" s="70">
        <f>KPI_61!F36</f>
        <v>2.0527859237536656</v>
      </c>
      <c r="G28" s="18" t="str">
        <f>KPI_61!G36</f>
        <v>&lt; 7</v>
      </c>
      <c r="H28" s="18" t="str">
        <f>KPI_61!H36</f>
        <v>ผ่าน</v>
      </c>
      <c r="I28" s="18" t="str">
        <f>KPI_61!I36</f>
        <v>HDC</v>
      </c>
    </row>
    <row r="29" spans="1:10" x14ac:dyDescent="0.2">
      <c r="A29" s="71">
        <v>15</v>
      </c>
      <c r="B29" s="74" t="s">
        <v>249</v>
      </c>
      <c r="C29" s="71" t="s">
        <v>228</v>
      </c>
      <c r="D29" s="71"/>
      <c r="E29" s="71"/>
      <c r="F29" s="72"/>
      <c r="G29" s="71"/>
      <c r="H29" s="71"/>
      <c r="I29" s="71"/>
      <c r="J29" s="73" t="s">
        <v>258</v>
      </c>
    </row>
    <row r="30" spans="1:10" x14ac:dyDescent="0.2">
      <c r="A30" s="18"/>
      <c r="B30" s="67" t="s">
        <v>250</v>
      </c>
      <c r="C30" s="18"/>
      <c r="D30" s="18"/>
      <c r="E30" s="18"/>
      <c r="F30" s="70"/>
      <c r="G30" s="18"/>
      <c r="H30" s="18"/>
      <c r="I30" s="18"/>
    </row>
    <row r="31" spans="1:10" x14ac:dyDescent="0.2">
      <c r="A31" s="18"/>
      <c r="B31" s="67" t="s">
        <v>251</v>
      </c>
      <c r="C31" s="18"/>
      <c r="D31" s="18"/>
      <c r="E31" s="18"/>
      <c r="F31" s="70"/>
      <c r="G31" s="18"/>
      <c r="H31" s="18"/>
      <c r="I31" s="18"/>
    </row>
    <row r="32" spans="1:10" x14ac:dyDescent="0.2">
      <c r="A32" s="18"/>
      <c r="B32" s="67" t="s">
        <v>252</v>
      </c>
      <c r="C32" s="18"/>
      <c r="D32" s="18"/>
      <c r="E32" s="18"/>
      <c r="F32" s="70"/>
      <c r="G32" s="18"/>
      <c r="H32" s="18"/>
      <c r="I32" s="18"/>
    </row>
    <row r="33" spans="1:10" x14ac:dyDescent="0.2">
      <c r="A33" s="18">
        <v>16</v>
      </c>
      <c r="B33" s="67" t="s">
        <v>253</v>
      </c>
      <c r="C33" s="87" t="s">
        <v>67</v>
      </c>
      <c r="D33" s="18"/>
      <c r="E33" s="18"/>
      <c r="F33" s="70"/>
      <c r="G33" s="18"/>
      <c r="H33" s="18"/>
      <c r="I33" s="18"/>
    </row>
    <row r="34" spans="1:10" x14ac:dyDescent="0.2">
      <c r="A34" s="18">
        <v>17</v>
      </c>
      <c r="B34" s="67" t="s">
        <v>254</v>
      </c>
      <c r="C34" s="87" t="s">
        <v>67</v>
      </c>
      <c r="D34" s="18"/>
      <c r="E34" s="18"/>
      <c r="F34" s="70"/>
      <c r="G34" s="18"/>
      <c r="H34" s="18"/>
      <c r="I34" s="18"/>
    </row>
    <row r="35" spans="1:10" x14ac:dyDescent="0.2">
      <c r="A35" s="18"/>
      <c r="B35" s="67" t="s">
        <v>255</v>
      </c>
      <c r="C35" s="18"/>
      <c r="D35" s="18"/>
      <c r="E35" s="18"/>
      <c r="F35" s="70"/>
      <c r="G35" s="18"/>
      <c r="H35" s="18"/>
      <c r="I35" s="18"/>
    </row>
    <row r="36" spans="1:10" x14ac:dyDescent="0.2">
      <c r="A36" s="18"/>
      <c r="B36" s="67" t="s">
        <v>256</v>
      </c>
      <c r="C36" s="18"/>
      <c r="D36" s="18"/>
      <c r="E36" s="18"/>
      <c r="F36" s="70"/>
      <c r="G36" s="18"/>
      <c r="H36" s="18"/>
      <c r="I36" s="18"/>
    </row>
    <row r="37" spans="1:10" x14ac:dyDescent="0.2">
      <c r="A37" s="18"/>
      <c r="B37" s="67" t="s">
        <v>257</v>
      </c>
      <c r="C37" s="18"/>
      <c r="D37" s="18"/>
      <c r="E37" s="18"/>
      <c r="F37" s="70"/>
      <c r="G37" s="18"/>
      <c r="H37" s="18"/>
      <c r="I37" s="18"/>
    </row>
    <row r="38" spans="1:10" x14ac:dyDescent="0.2">
      <c r="A38" s="18">
        <v>18</v>
      </c>
      <c r="B38" s="67" t="s">
        <v>259</v>
      </c>
      <c r="C38" s="18" t="s">
        <v>228</v>
      </c>
      <c r="D38" s="18"/>
      <c r="E38" s="18"/>
      <c r="F38" s="70"/>
      <c r="G38" s="18"/>
      <c r="H38" s="18"/>
      <c r="I38" s="18"/>
    </row>
    <row r="39" spans="1:10" x14ac:dyDescent="0.2">
      <c r="A39" s="18">
        <v>19</v>
      </c>
      <c r="B39" s="67" t="s">
        <v>260</v>
      </c>
      <c r="C39" s="18"/>
      <c r="D39" s="18"/>
      <c r="E39" s="18"/>
      <c r="F39" s="70"/>
      <c r="G39" s="18"/>
      <c r="H39" s="18"/>
      <c r="I39" s="18"/>
    </row>
    <row r="40" spans="1:10" x14ac:dyDescent="0.2">
      <c r="A40" s="18">
        <v>20</v>
      </c>
      <c r="B40" s="67" t="str">
        <f>KPI_61!B53</f>
        <v>ร้อยละของผู้ป่วย CKD ที่มีอัตราการลดลงของ eGFR&lt;4 ml/min/1.73m2/yr</v>
      </c>
      <c r="C40" s="87" t="str">
        <f>KPI_61!C53</f>
        <v>Database</v>
      </c>
      <c r="D40" s="18">
        <f>KPI_61!D53</f>
        <v>1023</v>
      </c>
      <c r="E40" s="18">
        <f>KPI_61!E53</f>
        <v>647</v>
      </c>
      <c r="F40" s="70">
        <f>KPI_61!F53</f>
        <v>63.245356793743888</v>
      </c>
      <c r="G40" s="18" t="str">
        <f>KPI_61!G53</f>
        <v>&gt; 65</v>
      </c>
      <c r="H40" s="18" t="str">
        <f>KPI_61!H53</f>
        <v>ไม่ผ่าน</v>
      </c>
      <c r="I40" s="18" t="str">
        <f>KPI_61!I53</f>
        <v>HDC</v>
      </c>
    </row>
    <row r="41" spans="1:10" x14ac:dyDescent="0.2">
      <c r="A41" s="18">
        <v>21</v>
      </c>
      <c r="B41" s="67" t="s">
        <v>261</v>
      </c>
      <c r="C41" s="18" t="s">
        <v>228</v>
      </c>
      <c r="D41" s="18"/>
      <c r="E41" s="18"/>
      <c r="F41" s="70"/>
      <c r="G41" s="18"/>
      <c r="H41" s="18"/>
      <c r="I41" s="18"/>
    </row>
    <row r="42" spans="1:10" x14ac:dyDescent="0.2">
      <c r="A42" s="71">
        <v>22</v>
      </c>
      <c r="B42" s="74" t="s">
        <v>262</v>
      </c>
      <c r="C42" s="71" t="s">
        <v>228</v>
      </c>
      <c r="D42" s="71"/>
      <c r="E42" s="71"/>
      <c r="F42" s="72"/>
      <c r="G42" s="71"/>
      <c r="H42" s="71"/>
      <c r="I42" s="71"/>
      <c r="J42" s="73" t="s">
        <v>266</v>
      </c>
    </row>
    <row r="43" spans="1:10" x14ac:dyDescent="0.2">
      <c r="A43" s="18">
        <v>23</v>
      </c>
      <c r="B43" s="67" t="s">
        <v>263</v>
      </c>
      <c r="C43" s="18" t="s">
        <v>228</v>
      </c>
      <c r="D43" s="18"/>
      <c r="E43" s="18"/>
      <c r="F43" s="70"/>
      <c r="G43" s="18"/>
      <c r="H43" s="18"/>
      <c r="I43" s="18"/>
    </row>
    <row r="44" spans="1:10" x14ac:dyDescent="0.2">
      <c r="A44" s="18"/>
      <c r="B44" s="67" t="s">
        <v>264</v>
      </c>
      <c r="C44" s="18" t="s">
        <v>228</v>
      </c>
      <c r="D44" s="18"/>
      <c r="E44" s="18"/>
      <c r="F44" s="70"/>
      <c r="G44" s="18"/>
      <c r="H44" s="18"/>
      <c r="I44" s="18"/>
    </row>
    <row r="45" spans="1:10" x14ac:dyDescent="0.2">
      <c r="A45" s="18"/>
      <c r="B45" s="67" t="s">
        <v>265</v>
      </c>
      <c r="C45" s="18" t="s">
        <v>228</v>
      </c>
      <c r="D45" s="18"/>
      <c r="E45" s="18"/>
      <c r="F45" s="70"/>
      <c r="G45" s="18"/>
      <c r="H45" s="18"/>
      <c r="I45" s="18"/>
    </row>
    <row r="46" spans="1:10" x14ac:dyDescent="0.2">
      <c r="A46" s="71">
        <v>24</v>
      </c>
      <c r="B46" s="74" t="str">
        <f>KPI_61!B60</f>
        <v>*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v>
      </c>
      <c r="C46" s="87" t="str">
        <f>KPI_61!C60</f>
        <v>Database</v>
      </c>
      <c r="D46" s="71">
        <f>KPI_61!D60</f>
        <v>640</v>
      </c>
      <c r="E46" s="71">
        <f>KPI_61!E60</f>
        <v>14</v>
      </c>
      <c r="F46" s="72">
        <f>KPI_61!F60</f>
        <v>2.1875</v>
      </c>
      <c r="G46" s="71" t="str">
        <f>KPI_61!G60</f>
        <v>&lt; 12</v>
      </c>
      <c r="H46" s="71" t="str">
        <f>KPI_61!H60</f>
        <v>ผ่าน</v>
      </c>
      <c r="I46" s="71" t="str">
        <f>KPI_61!I60</f>
        <v>HDC</v>
      </c>
      <c r="J46" s="73" t="s">
        <v>269</v>
      </c>
    </row>
    <row r="47" spans="1:10" x14ac:dyDescent="0.2">
      <c r="A47" s="71">
        <v>25</v>
      </c>
      <c r="B47" s="74" t="s">
        <v>267</v>
      </c>
      <c r="C47" s="71" t="s">
        <v>228</v>
      </c>
      <c r="D47" s="71"/>
      <c r="E47" s="71"/>
      <c r="F47" s="72"/>
      <c r="G47" s="71"/>
      <c r="H47" s="71"/>
      <c r="I47" s="71"/>
      <c r="J47" s="73" t="s">
        <v>268</v>
      </c>
    </row>
    <row r="48" spans="1:10" x14ac:dyDescent="0.2">
      <c r="A48" s="71">
        <v>26</v>
      </c>
      <c r="B48" s="74" t="s">
        <v>270</v>
      </c>
      <c r="C48" s="71" t="s">
        <v>228</v>
      </c>
      <c r="D48" s="71"/>
      <c r="E48" s="71"/>
      <c r="F48" s="72"/>
      <c r="G48" s="71"/>
      <c r="H48" s="71"/>
      <c r="I48" s="71"/>
      <c r="J48" s="73" t="s">
        <v>272</v>
      </c>
    </row>
    <row r="49" spans="1:10" x14ac:dyDescent="0.2">
      <c r="A49" s="18"/>
      <c r="B49" s="67" t="s">
        <v>271</v>
      </c>
      <c r="C49" s="18" t="s">
        <v>228</v>
      </c>
      <c r="D49" s="18"/>
      <c r="E49" s="18"/>
      <c r="F49" s="70"/>
      <c r="G49" s="18"/>
      <c r="H49" s="18"/>
      <c r="I49" s="18"/>
    </row>
    <row r="50" spans="1:10" x14ac:dyDescent="0.2">
      <c r="A50" s="18">
        <v>27</v>
      </c>
      <c r="B50" s="67" t="s">
        <v>273</v>
      </c>
      <c r="C50" s="18" t="s">
        <v>228</v>
      </c>
      <c r="D50" s="18"/>
      <c r="E50" s="18"/>
      <c r="F50" s="70"/>
      <c r="G50" s="18"/>
      <c r="H50" s="18"/>
      <c r="I50" s="18"/>
    </row>
    <row r="51" spans="1:10" x14ac:dyDescent="0.2">
      <c r="A51" s="18"/>
      <c r="B51" s="67" t="s">
        <v>274</v>
      </c>
      <c r="C51" s="18" t="s">
        <v>228</v>
      </c>
      <c r="D51" s="18"/>
      <c r="E51" s="18"/>
      <c r="F51" s="70"/>
      <c r="G51" s="18"/>
      <c r="H51" s="18"/>
      <c r="I51" s="18"/>
    </row>
    <row r="52" spans="1:10" x14ac:dyDescent="0.2">
      <c r="A52" s="18"/>
      <c r="B52" s="67" t="s">
        <v>275</v>
      </c>
      <c r="C52" s="18" t="s">
        <v>228</v>
      </c>
      <c r="D52" s="18"/>
      <c r="E52" s="18"/>
      <c r="F52" s="70"/>
      <c r="G52" s="18"/>
      <c r="H52" s="18"/>
      <c r="I52" s="18"/>
    </row>
    <row r="53" spans="1:10" x14ac:dyDescent="0.2">
      <c r="A53" s="18"/>
      <c r="B53" s="67" t="s">
        <v>276</v>
      </c>
      <c r="C53" s="18" t="s">
        <v>228</v>
      </c>
      <c r="D53" s="18"/>
      <c r="E53" s="18"/>
      <c r="F53" s="70"/>
      <c r="G53" s="18"/>
      <c r="H53" s="18"/>
      <c r="I53" s="18"/>
    </row>
    <row r="54" spans="1:10" x14ac:dyDescent="0.2">
      <c r="A54" s="71">
        <v>28</v>
      </c>
      <c r="B54" s="74" t="s">
        <v>277</v>
      </c>
      <c r="C54" s="71" t="s">
        <v>228</v>
      </c>
      <c r="D54" s="71"/>
      <c r="E54" s="71"/>
      <c r="F54" s="72"/>
      <c r="G54" s="71"/>
      <c r="H54" s="71"/>
      <c r="I54" s="71"/>
      <c r="J54" s="73" t="s">
        <v>278</v>
      </c>
    </row>
    <row r="55" spans="1:10" x14ac:dyDescent="0.2">
      <c r="A55" s="18">
        <v>29</v>
      </c>
      <c r="B55" s="67" t="s">
        <v>279</v>
      </c>
      <c r="C55" s="18" t="s">
        <v>228</v>
      </c>
      <c r="D55" s="18"/>
      <c r="E55" s="18"/>
      <c r="F55" s="70"/>
      <c r="G55" s="18"/>
      <c r="H55" s="18"/>
      <c r="I55" s="18"/>
    </row>
    <row r="56" spans="1:10" x14ac:dyDescent="0.2">
      <c r="A56" s="18"/>
      <c r="B56" s="67" t="s">
        <v>280</v>
      </c>
      <c r="C56" s="18" t="s">
        <v>228</v>
      </c>
      <c r="D56" s="18"/>
      <c r="E56" s="18"/>
      <c r="F56" s="70"/>
      <c r="G56" s="18"/>
      <c r="H56" s="18"/>
      <c r="I56" s="18"/>
    </row>
    <row r="57" spans="1:10" x14ac:dyDescent="0.2">
      <c r="A57" s="18"/>
      <c r="B57" s="67" t="s">
        <v>281</v>
      </c>
      <c r="C57" s="18" t="s">
        <v>228</v>
      </c>
      <c r="D57" s="18"/>
      <c r="E57" s="18"/>
      <c r="F57" s="70"/>
      <c r="G57" s="18"/>
      <c r="H57" s="18"/>
      <c r="I57" s="18"/>
    </row>
    <row r="58" spans="1:10" x14ac:dyDescent="0.2">
      <c r="A58" s="18"/>
      <c r="B58" s="67" t="s">
        <v>282</v>
      </c>
      <c r="C58" s="18" t="s">
        <v>228</v>
      </c>
      <c r="D58" s="18"/>
      <c r="E58" s="18"/>
      <c r="F58" s="70"/>
      <c r="G58" s="18"/>
      <c r="H58" s="18"/>
      <c r="I58" s="18"/>
    </row>
    <row r="59" spans="1:10" x14ac:dyDescent="0.2">
      <c r="A59" s="18"/>
      <c r="B59" s="67" t="s">
        <v>283</v>
      </c>
      <c r="C59" s="18" t="s">
        <v>228</v>
      </c>
      <c r="D59" s="18"/>
      <c r="E59" s="18"/>
      <c r="F59" s="70"/>
      <c r="G59" s="18"/>
      <c r="H59" s="18"/>
      <c r="I59" s="18"/>
    </row>
    <row r="60" spans="1:10" x14ac:dyDescent="0.2">
      <c r="A60" s="18">
        <v>30</v>
      </c>
      <c r="B60" s="67" t="s">
        <v>284</v>
      </c>
      <c r="C60" s="18" t="s">
        <v>228</v>
      </c>
      <c r="D60" s="18"/>
      <c r="E60" s="18"/>
      <c r="F60" s="70"/>
      <c r="G60" s="18"/>
      <c r="H60" s="18"/>
      <c r="I60" s="18"/>
    </row>
    <row r="61" spans="1:10" x14ac:dyDescent="0.2">
      <c r="A61" s="18"/>
      <c r="B61" s="67" t="s">
        <v>285</v>
      </c>
      <c r="C61" s="18" t="s">
        <v>228</v>
      </c>
      <c r="D61" s="18"/>
      <c r="E61" s="18"/>
      <c r="F61" s="70"/>
      <c r="G61" s="18"/>
      <c r="H61" s="18"/>
      <c r="I61" s="18"/>
    </row>
    <row r="62" spans="1:10" x14ac:dyDescent="0.2">
      <c r="A62" s="18"/>
      <c r="B62" s="67" t="s">
        <v>286</v>
      </c>
      <c r="C62" s="18" t="s">
        <v>228</v>
      </c>
      <c r="D62" s="18"/>
      <c r="E62" s="18"/>
      <c r="F62" s="70"/>
      <c r="G62" s="18"/>
      <c r="H62" s="18"/>
      <c r="I62" s="18"/>
    </row>
    <row r="63" spans="1:10" x14ac:dyDescent="0.2">
      <c r="A63" s="18"/>
      <c r="B63" s="67" t="s">
        <v>287</v>
      </c>
      <c r="C63" s="18" t="s">
        <v>228</v>
      </c>
      <c r="D63" s="18"/>
      <c r="E63" s="18"/>
      <c r="F63" s="70"/>
      <c r="G63" s="18"/>
      <c r="H63" s="18"/>
      <c r="I63" s="18"/>
    </row>
    <row r="64" spans="1:10" x14ac:dyDescent="0.2">
      <c r="A64" s="18"/>
      <c r="B64" s="67" t="s">
        <v>288</v>
      </c>
      <c r="C64" s="18" t="s">
        <v>228</v>
      </c>
      <c r="D64" s="18"/>
      <c r="E64" s="18"/>
      <c r="F64" s="70"/>
      <c r="G64" s="18"/>
      <c r="H64" s="18"/>
      <c r="I64" s="18"/>
    </row>
    <row r="65" spans="1:10" x14ac:dyDescent="0.2">
      <c r="A65" s="18">
        <v>31</v>
      </c>
      <c r="B65" s="75" t="s">
        <v>289</v>
      </c>
      <c r="C65" s="18" t="s">
        <v>228</v>
      </c>
      <c r="D65" s="18"/>
      <c r="E65" s="18"/>
      <c r="F65" s="70"/>
      <c r="G65" s="18"/>
      <c r="H65" s="18"/>
      <c r="I65" s="18"/>
    </row>
    <row r="66" spans="1:10" x14ac:dyDescent="0.2">
      <c r="A66" s="71">
        <v>32</v>
      </c>
      <c r="B66" s="74" t="s">
        <v>291</v>
      </c>
      <c r="C66" s="71" t="s">
        <v>228</v>
      </c>
      <c r="D66" s="71"/>
      <c r="E66" s="71"/>
      <c r="F66" s="72"/>
      <c r="G66" s="71"/>
      <c r="H66" s="71"/>
      <c r="I66" s="71"/>
      <c r="J66" s="73" t="s">
        <v>290</v>
      </c>
    </row>
    <row r="67" spans="1:10" x14ac:dyDescent="0.2">
      <c r="A67" s="18"/>
      <c r="B67" s="67" t="s">
        <v>292</v>
      </c>
      <c r="C67" s="18" t="s">
        <v>228</v>
      </c>
      <c r="D67" s="18"/>
      <c r="E67" s="18"/>
      <c r="F67" s="70"/>
      <c r="G67" s="18"/>
      <c r="H67" s="18"/>
      <c r="I67" s="18"/>
    </row>
    <row r="68" spans="1:10" x14ac:dyDescent="0.2">
      <c r="A68" s="18"/>
      <c r="B68" s="67" t="s">
        <v>293</v>
      </c>
      <c r="C68" s="18" t="s">
        <v>228</v>
      </c>
      <c r="D68" s="18"/>
      <c r="E68" s="18"/>
      <c r="F68" s="70"/>
      <c r="G68" s="18"/>
      <c r="H68" s="18"/>
      <c r="I68" s="18"/>
    </row>
    <row r="69" spans="1:10" x14ac:dyDescent="0.2">
      <c r="A69" s="71">
        <v>33</v>
      </c>
      <c r="B69" s="74" t="s">
        <v>295</v>
      </c>
      <c r="C69" s="71" t="s">
        <v>228</v>
      </c>
      <c r="D69" s="71"/>
      <c r="E69" s="71"/>
      <c r="F69" s="72"/>
      <c r="G69" s="71"/>
      <c r="H69" s="71"/>
      <c r="I69" s="71"/>
      <c r="J69" s="73" t="s">
        <v>294</v>
      </c>
    </row>
    <row r="70" spans="1:10" x14ac:dyDescent="0.2">
      <c r="A70" s="18"/>
      <c r="B70" s="67" t="s">
        <v>296</v>
      </c>
      <c r="C70" s="18" t="s">
        <v>228</v>
      </c>
      <c r="D70" s="18"/>
      <c r="E70" s="18"/>
      <c r="F70" s="70"/>
      <c r="G70" s="18"/>
      <c r="H70" s="18"/>
      <c r="I70" s="18"/>
    </row>
    <row r="71" spans="1:10" x14ac:dyDescent="0.2">
      <c r="A71" s="18"/>
      <c r="B71" s="67" t="s">
        <v>297</v>
      </c>
      <c r="C71" s="18" t="s">
        <v>228</v>
      </c>
      <c r="D71" s="18"/>
      <c r="E71" s="18"/>
      <c r="F71" s="70"/>
      <c r="G71" s="18"/>
      <c r="H71" s="18"/>
      <c r="I71" s="18"/>
    </row>
    <row r="72" spans="1:10" x14ac:dyDescent="0.2">
      <c r="A72" s="71">
        <v>34</v>
      </c>
      <c r="B72" s="74" t="s">
        <v>299</v>
      </c>
      <c r="C72" s="71" t="s">
        <v>228</v>
      </c>
      <c r="D72" s="71"/>
      <c r="E72" s="71"/>
      <c r="F72" s="72"/>
      <c r="G72" s="71"/>
      <c r="H72" s="71"/>
      <c r="I72" s="71"/>
      <c r="J72" s="73" t="s">
        <v>298</v>
      </c>
    </row>
    <row r="73" spans="1:10" x14ac:dyDescent="0.2">
      <c r="A73" s="18"/>
      <c r="B73" s="67" t="s">
        <v>300</v>
      </c>
      <c r="C73" s="18" t="s">
        <v>228</v>
      </c>
      <c r="D73" s="18"/>
      <c r="E73" s="18"/>
      <c r="F73" s="70"/>
      <c r="G73" s="18"/>
      <c r="H73" s="18"/>
      <c r="I73" s="18"/>
    </row>
    <row r="74" spans="1:10" x14ac:dyDescent="0.2">
      <c r="A74" s="71">
        <v>35</v>
      </c>
      <c r="B74" s="74" t="s">
        <v>301</v>
      </c>
      <c r="C74" s="71" t="s">
        <v>228</v>
      </c>
      <c r="D74" s="71"/>
      <c r="E74" s="71"/>
      <c r="F74" s="72"/>
      <c r="G74" s="71"/>
      <c r="H74" s="71"/>
      <c r="I74" s="71"/>
      <c r="J74" s="73" t="s">
        <v>302</v>
      </c>
    </row>
  </sheetData>
  <hyperlinks>
    <hyperlink ref="B8" location="'3'!A1" display="'3'!A1"/>
    <hyperlink ref="I8" r:id="rId1" display="https://cpm.hdc.moph.go.th/hdc/reports/report.php?source=pformated/format1.php&amp;cat_id=1ed90bc32310b503b7ca9b32af425ae5&amp;id=4ea15a97238c68583f6d644e47506339"/>
    <hyperlink ref="B9" location="'4'!A1" display="'4'!A1"/>
    <hyperlink ref="I9" r:id="rId2" display="https://cpm.hdc.moph.go.th/hdc/reports/report.php?source=pformated/format1.php&amp;cat_id=46522b5bd1e06d24a5bd81917257a93c&amp;id=67e41dbb1ce5d844d49f6b7b10e30d01"/>
    <hyperlink ref="B10" location="'8'!A1" display="'8'!A1"/>
    <hyperlink ref="I10" r:id="rId3" display="https://cpm.hdc.moph.go.th/hdc/reports/report.php?source=pformated/format1.php&amp;cat_id=db30e434e30565c12fbac44958e338d5&amp;id=d36f6c38999d128132513933e36a848a"/>
  </hyperlinks>
  <pageMargins left="0.7" right="0.7" top="0.75" bottom="0.75" header="0.3" footer="0.3"/>
  <pageSetup paperSize="9" orientation="portrait"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06" t="s">
        <v>219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/>
      <c r="D4" s="13"/>
      <c r="E4" s="14" t="e">
        <f>D4*100/C4</f>
        <v>#DIV/0!</v>
      </c>
      <c r="F4" s="42"/>
    </row>
    <row r="5" spans="1:17" x14ac:dyDescent="0.2">
      <c r="A5" s="11" t="s">
        <v>77</v>
      </c>
      <c r="B5" s="12" t="s">
        <v>78</v>
      </c>
      <c r="C5" s="13"/>
      <c r="D5" s="13"/>
      <c r="E5" s="14" t="e">
        <f t="shared" ref="E5:E20" si="0">D5*100/C5</f>
        <v>#DIV/0!</v>
      </c>
      <c r="F5" s="42"/>
    </row>
    <row r="6" spans="1:17" x14ac:dyDescent="0.2">
      <c r="A6" s="11" t="s">
        <v>79</v>
      </c>
      <c r="B6" s="12" t="s">
        <v>80</v>
      </c>
      <c r="C6" s="13"/>
      <c r="D6" s="15"/>
      <c r="E6" s="14" t="e">
        <f t="shared" si="0"/>
        <v>#DIV/0!</v>
      </c>
    </row>
    <row r="7" spans="1:17" x14ac:dyDescent="0.2">
      <c r="A7" s="11" t="s">
        <v>81</v>
      </c>
      <c r="B7" s="12" t="s">
        <v>82</v>
      </c>
      <c r="C7" s="13"/>
      <c r="D7" s="15"/>
      <c r="E7" s="14" t="e">
        <f t="shared" si="0"/>
        <v>#DIV/0!</v>
      </c>
    </row>
    <row r="8" spans="1:17" x14ac:dyDescent="0.2">
      <c r="A8" s="11" t="s">
        <v>83</v>
      </c>
      <c r="B8" s="12" t="s">
        <v>84</v>
      </c>
      <c r="C8" s="13"/>
      <c r="D8" s="13"/>
      <c r="E8" s="14" t="e">
        <f t="shared" si="0"/>
        <v>#DIV/0!</v>
      </c>
    </row>
    <row r="9" spans="1:17" x14ac:dyDescent="0.2">
      <c r="A9" s="11" t="s">
        <v>85</v>
      </c>
      <c r="B9" s="12" t="s">
        <v>86</v>
      </c>
      <c r="C9" s="13"/>
      <c r="D9" s="13"/>
      <c r="E9" s="14" t="e">
        <f t="shared" si="0"/>
        <v>#DIV/0!</v>
      </c>
    </row>
    <row r="10" spans="1:17" x14ac:dyDescent="0.2">
      <c r="A10" s="11" t="s">
        <v>87</v>
      </c>
      <c r="B10" s="12" t="s">
        <v>88</v>
      </c>
      <c r="C10" s="13"/>
      <c r="D10" s="13"/>
      <c r="E10" s="14" t="e">
        <f t="shared" si="0"/>
        <v>#DIV/0!</v>
      </c>
    </row>
    <row r="11" spans="1:17" x14ac:dyDescent="0.2">
      <c r="A11" s="11" t="s">
        <v>89</v>
      </c>
      <c r="B11" s="12" t="s">
        <v>90</v>
      </c>
      <c r="C11" s="13"/>
      <c r="D11" s="13"/>
      <c r="E11" s="14" t="e">
        <f t="shared" si="0"/>
        <v>#DIV/0!</v>
      </c>
    </row>
    <row r="12" spans="1:17" x14ac:dyDescent="0.2">
      <c r="A12" s="11" t="s">
        <v>91</v>
      </c>
      <c r="B12" s="12" t="s">
        <v>92</v>
      </c>
      <c r="C12" s="13"/>
      <c r="D12" s="13"/>
      <c r="E12" s="14" t="e">
        <f t="shared" si="0"/>
        <v>#DIV/0!</v>
      </c>
    </row>
    <row r="13" spans="1:17" x14ac:dyDescent="0.2">
      <c r="A13" s="11" t="s">
        <v>93</v>
      </c>
      <c r="B13" s="12" t="s">
        <v>94</v>
      </c>
      <c r="C13" s="13"/>
      <c r="D13" s="13"/>
      <c r="E13" s="14" t="e">
        <f t="shared" si="0"/>
        <v>#DIV/0!</v>
      </c>
    </row>
    <row r="14" spans="1:17" x14ac:dyDescent="0.2">
      <c r="A14" s="11" t="s">
        <v>95</v>
      </c>
      <c r="B14" s="12" t="s">
        <v>96</v>
      </c>
      <c r="C14" s="13"/>
      <c r="D14" s="13"/>
      <c r="E14" s="14" t="e">
        <f t="shared" si="0"/>
        <v>#DIV/0!</v>
      </c>
    </row>
    <row r="15" spans="1:17" x14ac:dyDescent="0.2">
      <c r="A15" s="11" t="s">
        <v>97</v>
      </c>
      <c r="B15" s="12" t="s">
        <v>98</v>
      </c>
      <c r="C15" s="13"/>
      <c r="D15" s="13"/>
      <c r="E15" s="14" t="e">
        <f t="shared" si="0"/>
        <v>#DIV/0!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/>
      <c r="D16" s="13"/>
      <c r="E16" s="14" t="e">
        <f t="shared" si="0"/>
        <v>#DIV/0!</v>
      </c>
      <c r="G16" s="16" t="s">
        <v>2</v>
      </c>
      <c r="H16" s="17">
        <f>C20</f>
        <v>640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/>
      <c r="D17" s="13"/>
      <c r="E17" s="14" t="e">
        <f t="shared" si="0"/>
        <v>#DIV/0!</v>
      </c>
      <c r="G17" s="16" t="s">
        <v>3</v>
      </c>
      <c r="H17" s="17">
        <f>D20</f>
        <v>14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/>
      <c r="D18" s="13"/>
      <c r="E18" s="14" t="e">
        <f t="shared" si="0"/>
        <v>#DIV/0!</v>
      </c>
      <c r="G18" s="16" t="s">
        <v>6</v>
      </c>
      <c r="H18" s="19">
        <f>E20</f>
        <v>2.1875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640</v>
      </c>
      <c r="D19" s="13">
        <v>14</v>
      </c>
      <c r="E19" s="14">
        <f t="shared" si="0"/>
        <v>2.1875</v>
      </c>
      <c r="G19" s="16" t="s">
        <v>4</v>
      </c>
      <c r="H19" s="20" t="s">
        <v>218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640</v>
      </c>
      <c r="D20" s="22">
        <f>SUM(D4:D19)</f>
        <v>14</v>
      </c>
      <c r="E20" s="23">
        <f t="shared" si="0"/>
        <v>2.1875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workbookViewId="0">
      <selection activeCell="M12" sqref="M12"/>
    </sheetView>
  </sheetViews>
  <sheetFormatPr defaultRowHeight="14.25" x14ac:dyDescent="0.2"/>
  <cols>
    <col min="1" max="1" width="8.5" customWidth="1"/>
    <col min="2" max="2" width="18.125" bestFit="1" customWidth="1"/>
    <col min="9" max="9" width="9.75" customWidth="1"/>
  </cols>
  <sheetData>
    <row r="1" spans="1:17" ht="15" x14ac:dyDescent="0.2">
      <c r="A1" s="106" t="s">
        <v>220</v>
      </c>
      <c r="B1" s="106"/>
      <c r="C1" s="106"/>
      <c r="D1" s="106"/>
      <c r="E1" s="106"/>
      <c r="F1" s="106"/>
      <c r="G1" s="106"/>
      <c r="H1" s="106"/>
      <c r="I1" s="10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106"/>
      <c r="B2" s="106"/>
      <c r="C2" s="106"/>
      <c r="D2" s="106"/>
      <c r="E2" s="106"/>
      <c r="F2" s="106"/>
      <c r="G2" s="106"/>
      <c r="H2" s="106"/>
      <c r="I2" s="10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>
        <v>3120</v>
      </c>
      <c r="D4" s="13">
        <v>65</v>
      </c>
      <c r="E4" s="14">
        <f>D4*100/C4</f>
        <v>2.0833333333333335</v>
      </c>
      <c r="F4" s="42"/>
    </row>
    <row r="5" spans="1:17" x14ac:dyDescent="0.2">
      <c r="A5" s="11" t="s">
        <v>77</v>
      </c>
      <c r="B5" s="12" t="s">
        <v>78</v>
      </c>
      <c r="C5" s="13">
        <v>3120</v>
      </c>
      <c r="D5" s="13">
        <v>181</v>
      </c>
      <c r="E5" s="14">
        <f t="shared" ref="E5:E20" si="0">D5*100/C5</f>
        <v>5.8012820512820511</v>
      </c>
      <c r="F5" s="42"/>
    </row>
    <row r="6" spans="1:17" x14ac:dyDescent="0.2">
      <c r="A6" s="11" t="s">
        <v>79</v>
      </c>
      <c r="B6" s="12" t="s">
        <v>80</v>
      </c>
      <c r="C6" s="13">
        <v>3120</v>
      </c>
      <c r="D6" s="15">
        <v>14</v>
      </c>
      <c r="E6" s="14">
        <f t="shared" si="0"/>
        <v>0.44871794871794873</v>
      </c>
    </row>
    <row r="7" spans="1:17" x14ac:dyDescent="0.2">
      <c r="A7" s="11" t="s">
        <v>81</v>
      </c>
      <c r="B7" s="12" t="s">
        <v>82</v>
      </c>
      <c r="C7" s="13">
        <v>3120</v>
      </c>
      <c r="D7" s="15">
        <v>210</v>
      </c>
      <c r="E7" s="14">
        <f t="shared" si="0"/>
        <v>6.7307692307692308</v>
      </c>
    </row>
    <row r="8" spans="1:17" x14ac:dyDescent="0.2">
      <c r="A8" s="11" t="s">
        <v>83</v>
      </c>
      <c r="B8" s="12" t="s">
        <v>84</v>
      </c>
      <c r="C8" s="13">
        <v>3120</v>
      </c>
      <c r="D8" s="13">
        <v>11</v>
      </c>
      <c r="E8" s="14">
        <f t="shared" si="0"/>
        <v>0.35256410256410259</v>
      </c>
    </row>
    <row r="9" spans="1:17" x14ac:dyDescent="0.2">
      <c r="A9" s="11" t="s">
        <v>85</v>
      </c>
      <c r="B9" s="12" t="s">
        <v>86</v>
      </c>
      <c r="C9" s="13">
        <v>3120</v>
      </c>
      <c r="D9" s="13">
        <v>116</v>
      </c>
      <c r="E9" s="14">
        <f t="shared" si="0"/>
        <v>3.7179487179487181</v>
      </c>
    </row>
    <row r="10" spans="1:17" x14ac:dyDescent="0.2">
      <c r="A10" s="11" t="s">
        <v>87</v>
      </c>
      <c r="B10" s="12" t="s">
        <v>88</v>
      </c>
      <c r="C10" s="13">
        <v>3120</v>
      </c>
      <c r="D10" s="13">
        <v>62</v>
      </c>
      <c r="E10" s="14">
        <f t="shared" si="0"/>
        <v>1.9871794871794872</v>
      </c>
    </row>
    <row r="11" spans="1:17" x14ac:dyDescent="0.2">
      <c r="A11" s="11" t="s">
        <v>89</v>
      </c>
      <c r="B11" s="12" t="s">
        <v>90</v>
      </c>
      <c r="C11" s="13">
        <v>3120</v>
      </c>
      <c r="D11" s="13">
        <v>127</v>
      </c>
      <c r="E11" s="14">
        <f t="shared" si="0"/>
        <v>4.0705128205128203</v>
      </c>
    </row>
    <row r="12" spans="1:17" x14ac:dyDescent="0.2">
      <c r="A12" s="11" t="s">
        <v>91</v>
      </c>
      <c r="B12" s="12" t="s">
        <v>92</v>
      </c>
      <c r="C12" s="13">
        <v>3120</v>
      </c>
      <c r="D12" s="13">
        <v>8</v>
      </c>
      <c r="E12" s="14">
        <f t="shared" si="0"/>
        <v>0.25641025641025639</v>
      </c>
    </row>
    <row r="13" spans="1:17" x14ac:dyDescent="0.2">
      <c r="A13" s="11" t="s">
        <v>93</v>
      </c>
      <c r="B13" s="12" t="s">
        <v>94</v>
      </c>
      <c r="C13" s="13">
        <v>3120</v>
      </c>
      <c r="D13" s="13">
        <v>93</v>
      </c>
      <c r="E13" s="14">
        <f t="shared" si="0"/>
        <v>2.9807692307692308</v>
      </c>
    </row>
    <row r="14" spans="1:17" x14ac:dyDescent="0.2">
      <c r="A14" s="11" t="s">
        <v>95</v>
      </c>
      <c r="B14" s="12" t="s">
        <v>96</v>
      </c>
      <c r="C14" s="13">
        <v>3120</v>
      </c>
      <c r="D14" s="13">
        <v>110</v>
      </c>
      <c r="E14" s="14">
        <f t="shared" si="0"/>
        <v>3.5256410256410255</v>
      </c>
    </row>
    <row r="15" spans="1:17" x14ac:dyDescent="0.2">
      <c r="A15" s="11" t="s">
        <v>97</v>
      </c>
      <c r="B15" s="12" t="s">
        <v>98</v>
      </c>
      <c r="C15" s="13">
        <v>3120</v>
      </c>
      <c r="D15" s="13">
        <v>72</v>
      </c>
      <c r="E15" s="14">
        <f t="shared" si="0"/>
        <v>2.3076923076923075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3120</v>
      </c>
      <c r="D16" s="13">
        <v>99</v>
      </c>
      <c r="E16" s="14">
        <f t="shared" si="0"/>
        <v>3.1730769230769229</v>
      </c>
      <c r="G16" s="16" t="s">
        <v>2</v>
      </c>
      <c r="H16" s="17">
        <f>C20</f>
        <v>49920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3120</v>
      </c>
      <c r="D17" s="13">
        <v>62</v>
      </c>
      <c r="E17" s="14">
        <f t="shared" si="0"/>
        <v>1.9871794871794872</v>
      </c>
      <c r="G17" s="16" t="s">
        <v>3</v>
      </c>
      <c r="H17" s="17">
        <f>D20</f>
        <v>1994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3120</v>
      </c>
      <c r="D18" s="13">
        <v>112</v>
      </c>
      <c r="E18" s="14">
        <f t="shared" si="0"/>
        <v>3.5897435897435899</v>
      </c>
      <c r="G18" s="16" t="s">
        <v>6</v>
      </c>
      <c r="H18" s="19">
        <f>E20</f>
        <v>3.9943910256410255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3120</v>
      </c>
      <c r="D19" s="13">
        <v>652</v>
      </c>
      <c r="E19" s="14">
        <f t="shared" si="0"/>
        <v>20.897435897435898</v>
      </c>
      <c r="G19" s="16" t="s">
        <v>4</v>
      </c>
      <c r="H19" s="20" t="s">
        <v>221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49920</v>
      </c>
      <c r="D20" s="22">
        <f>SUM(D4:D19)</f>
        <v>1994</v>
      </c>
      <c r="E20" s="23">
        <f t="shared" si="0"/>
        <v>3.9943910256410255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96" t="s">
        <v>114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I3" s="24" t="s">
        <v>116</v>
      </c>
    </row>
    <row r="4" spans="1:19" x14ac:dyDescent="0.2">
      <c r="A4" s="11" t="s">
        <v>75</v>
      </c>
      <c r="B4" s="12" t="s">
        <v>76</v>
      </c>
      <c r="C4" s="13">
        <v>192</v>
      </c>
      <c r="D4" s="13">
        <v>180</v>
      </c>
      <c r="E4" s="23">
        <f>D4*100/C4</f>
        <v>93.75</v>
      </c>
    </row>
    <row r="5" spans="1:19" x14ac:dyDescent="0.2">
      <c r="A5" s="11" t="s">
        <v>77</v>
      </c>
      <c r="B5" s="12" t="s">
        <v>78</v>
      </c>
      <c r="C5" s="13">
        <v>204</v>
      </c>
      <c r="D5" s="13">
        <v>191</v>
      </c>
      <c r="E5" s="23">
        <f t="shared" ref="E5:E20" si="0">D5*100/C5</f>
        <v>93.627450980392155</v>
      </c>
    </row>
    <row r="6" spans="1:19" x14ac:dyDescent="0.2">
      <c r="A6" s="11" t="s">
        <v>79</v>
      </c>
      <c r="B6" s="12" t="s">
        <v>80</v>
      </c>
      <c r="C6" s="13">
        <v>119</v>
      </c>
      <c r="D6" s="15">
        <v>114</v>
      </c>
      <c r="E6" s="23">
        <f t="shared" si="0"/>
        <v>95.798319327731093</v>
      </c>
    </row>
    <row r="7" spans="1:19" x14ac:dyDescent="0.2">
      <c r="A7" s="11" t="s">
        <v>81</v>
      </c>
      <c r="B7" s="12" t="s">
        <v>82</v>
      </c>
      <c r="C7" s="13">
        <v>125</v>
      </c>
      <c r="D7" s="15">
        <v>122</v>
      </c>
      <c r="E7" s="23">
        <f t="shared" si="0"/>
        <v>97.6</v>
      </c>
    </row>
    <row r="8" spans="1:19" x14ac:dyDescent="0.2">
      <c r="A8" s="11" t="s">
        <v>83</v>
      </c>
      <c r="B8" s="12" t="s">
        <v>84</v>
      </c>
      <c r="C8" s="13">
        <v>158</v>
      </c>
      <c r="D8" s="13">
        <v>154</v>
      </c>
      <c r="E8" s="23">
        <f t="shared" si="0"/>
        <v>97.468354430379748</v>
      </c>
    </row>
    <row r="9" spans="1:19" x14ac:dyDescent="0.2">
      <c r="A9" s="11" t="s">
        <v>85</v>
      </c>
      <c r="B9" s="12" t="s">
        <v>86</v>
      </c>
      <c r="C9" s="13">
        <v>247</v>
      </c>
      <c r="D9" s="13">
        <v>241</v>
      </c>
      <c r="E9" s="23">
        <f t="shared" si="0"/>
        <v>97.570850202429156</v>
      </c>
    </row>
    <row r="10" spans="1:19" x14ac:dyDescent="0.2">
      <c r="A10" s="11" t="s">
        <v>87</v>
      </c>
      <c r="B10" s="12" t="s">
        <v>88</v>
      </c>
      <c r="C10" s="13">
        <v>167</v>
      </c>
      <c r="D10" s="13">
        <v>166</v>
      </c>
      <c r="E10" s="23">
        <f t="shared" si="0"/>
        <v>99.401197604790426</v>
      </c>
    </row>
    <row r="11" spans="1:19" x14ac:dyDescent="0.2">
      <c r="A11" s="11" t="s">
        <v>89</v>
      </c>
      <c r="B11" s="12" t="s">
        <v>90</v>
      </c>
      <c r="C11" s="13">
        <v>244</v>
      </c>
      <c r="D11" s="13">
        <v>226</v>
      </c>
      <c r="E11" s="23">
        <f t="shared" si="0"/>
        <v>92.622950819672127</v>
      </c>
    </row>
    <row r="12" spans="1:19" x14ac:dyDescent="0.2">
      <c r="A12" s="11" t="s">
        <v>91</v>
      </c>
      <c r="B12" s="12" t="s">
        <v>92</v>
      </c>
      <c r="C12" s="13">
        <v>176</v>
      </c>
      <c r="D12" s="13">
        <v>174</v>
      </c>
      <c r="E12" s="23">
        <f t="shared" si="0"/>
        <v>98.86363636363636</v>
      </c>
    </row>
    <row r="13" spans="1:19" x14ac:dyDescent="0.2">
      <c r="A13" s="11" t="s">
        <v>93</v>
      </c>
      <c r="B13" s="12" t="s">
        <v>94</v>
      </c>
      <c r="C13" s="13">
        <v>130</v>
      </c>
      <c r="D13" s="13">
        <v>128</v>
      </c>
      <c r="E13" s="23">
        <f t="shared" si="0"/>
        <v>98.461538461538467</v>
      </c>
    </row>
    <row r="14" spans="1:19" x14ac:dyDescent="0.2">
      <c r="A14" s="11" t="s">
        <v>95</v>
      </c>
      <c r="B14" s="12" t="s">
        <v>96</v>
      </c>
      <c r="C14" s="13">
        <v>237</v>
      </c>
      <c r="D14" s="13">
        <v>237</v>
      </c>
      <c r="E14" s="23">
        <f t="shared" si="0"/>
        <v>100</v>
      </c>
    </row>
    <row r="15" spans="1:19" x14ac:dyDescent="0.2">
      <c r="A15" s="11" t="s">
        <v>97</v>
      </c>
      <c r="B15" s="12" t="s">
        <v>98</v>
      </c>
      <c r="C15" s="13">
        <v>111</v>
      </c>
      <c r="D15" s="13">
        <v>93</v>
      </c>
      <c r="E15" s="23">
        <f t="shared" si="0"/>
        <v>83.78378378378379</v>
      </c>
      <c r="G15" s="97" t="s">
        <v>99</v>
      </c>
      <c r="H15" s="98"/>
      <c r="I15" s="99"/>
    </row>
    <row r="16" spans="1:19" x14ac:dyDescent="0.2">
      <c r="A16" s="11" t="s">
        <v>100</v>
      </c>
      <c r="B16" s="12" t="s">
        <v>101</v>
      </c>
      <c r="C16" s="13">
        <v>254</v>
      </c>
      <c r="D16" s="13">
        <v>199</v>
      </c>
      <c r="E16" s="88">
        <f t="shared" si="0"/>
        <v>78.346456692913392</v>
      </c>
      <c r="G16" s="16" t="s">
        <v>2</v>
      </c>
      <c r="H16" s="17">
        <f>C20</f>
        <v>3284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245</v>
      </c>
      <c r="D17" s="13">
        <v>243</v>
      </c>
      <c r="E17" s="23">
        <f t="shared" si="0"/>
        <v>99.183673469387756</v>
      </c>
      <c r="G17" s="16" t="s">
        <v>3</v>
      </c>
      <c r="H17" s="17">
        <f>D20</f>
        <v>3098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211</v>
      </c>
      <c r="D18" s="13">
        <v>206</v>
      </c>
      <c r="E18" s="23">
        <f t="shared" si="0"/>
        <v>97.630331753554501</v>
      </c>
      <c r="G18" s="16" t="s">
        <v>6</v>
      </c>
      <c r="H18" s="19">
        <f>E20</f>
        <v>94.336175395858703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464</v>
      </c>
      <c r="D19" s="13">
        <v>424</v>
      </c>
      <c r="E19" s="23">
        <f t="shared" si="0"/>
        <v>91.379310344827587</v>
      </c>
      <c r="G19" s="16" t="s">
        <v>4</v>
      </c>
      <c r="H19" s="20" t="s">
        <v>115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3284</v>
      </c>
      <c r="D20" s="22">
        <f>SUM(D4:D19)</f>
        <v>3098</v>
      </c>
      <c r="E20" s="23">
        <f t="shared" si="0"/>
        <v>94.336175395858703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A46:B46" r:id="rId1" display="ที่มา : HDC"/>
    <hyperlink ref="I3" location="KPI_61!A1" display="Back"/>
  </hyperlink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96" t="s">
        <v>117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I3" s="24" t="s">
        <v>116</v>
      </c>
    </row>
    <row r="4" spans="1:19" x14ac:dyDescent="0.2">
      <c r="A4" s="11" t="s">
        <v>75</v>
      </c>
      <c r="B4" s="12" t="s">
        <v>76</v>
      </c>
      <c r="C4" s="13">
        <v>351</v>
      </c>
      <c r="D4" s="13">
        <v>155</v>
      </c>
      <c r="E4" s="88">
        <f>D4*100/C4</f>
        <v>44.159544159544161</v>
      </c>
    </row>
    <row r="5" spans="1:19" x14ac:dyDescent="0.2">
      <c r="A5" s="11" t="s">
        <v>77</v>
      </c>
      <c r="B5" s="12" t="s">
        <v>78</v>
      </c>
      <c r="C5" s="13">
        <v>324</v>
      </c>
      <c r="D5" s="13">
        <v>180</v>
      </c>
      <c r="E5" s="23">
        <f t="shared" ref="E5:E20" si="0">D5*100/C5</f>
        <v>55.555555555555557</v>
      </c>
    </row>
    <row r="6" spans="1:19" x14ac:dyDescent="0.2">
      <c r="A6" s="11" t="s">
        <v>79</v>
      </c>
      <c r="B6" s="12" t="s">
        <v>80</v>
      </c>
      <c r="C6" s="13">
        <v>192</v>
      </c>
      <c r="D6" s="15">
        <v>77</v>
      </c>
      <c r="E6" s="88">
        <f t="shared" si="0"/>
        <v>40.104166666666664</v>
      </c>
    </row>
    <row r="7" spans="1:19" x14ac:dyDescent="0.2">
      <c r="A7" s="11" t="s">
        <v>81</v>
      </c>
      <c r="B7" s="12" t="s">
        <v>82</v>
      </c>
      <c r="C7" s="13">
        <v>247</v>
      </c>
      <c r="D7" s="15">
        <v>125</v>
      </c>
      <c r="E7" s="23">
        <f t="shared" si="0"/>
        <v>50.607287449392715</v>
      </c>
    </row>
    <row r="8" spans="1:19" x14ac:dyDescent="0.2">
      <c r="A8" s="11" t="s">
        <v>83</v>
      </c>
      <c r="B8" s="12" t="s">
        <v>84</v>
      </c>
      <c r="C8" s="13">
        <v>278</v>
      </c>
      <c r="D8" s="13">
        <v>94</v>
      </c>
      <c r="E8" s="88">
        <f t="shared" si="0"/>
        <v>33.812949640287769</v>
      </c>
    </row>
    <row r="9" spans="1:19" x14ac:dyDescent="0.2">
      <c r="A9" s="11" t="s">
        <v>85</v>
      </c>
      <c r="B9" s="12" t="s">
        <v>86</v>
      </c>
      <c r="C9" s="13">
        <v>272</v>
      </c>
      <c r="D9" s="13">
        <v>121</v>
      </c>
      <c r="E9" s="88">
        <f t="shared" si="0"/>
        <v>44.485294117647058</v>
      </c>
    </row>
    <row r="10" spans="1:19" x14ac:dyDescent="0.2">
      <c r="A10" s="11" t="s">
        <v>87</v>
      </c>
      <c r="B10" s="12" t="s">
        <v>88</v>
      </c>
      <c r="C10" s="13">
        <v>262</v>
      </c>
      <c r="D10" s="13">
        <v>115</v>
      </c>
      <c r="E10" s="88">
        <f t="shared" si="0"/>
        <v>43.893129770992367</v>
      </c>
    </row>
    <row r="11" spans="1:19" x14ac:dyDescent="0.2">
      <c r="A11" s="11" t="s">
        <v>89</v>
      </c>
      <c r="B11" s="12" t="s">
        <v>90</v>
      </c>
      <c r="C11" s="13">
        <v>434</v>
      </c>
      <c r="D11" s="13">
        <v>228</v>
      </c>
      <c r="E11" s="23">
        <f t="shared" si="0"/>
        <v>52.534562211981566</v>
      </c>
    </row>
    <row r="12" spans="1:19" x14ac:dyDescent="0.2">
      <c r="A12" s="11" t="s">
        <v>91</v>
      </c>
      <c r="B12" s="12" t="s">
        <v>92</v>
      </c>
      <c r="C12" s="13">
        <v>331</v>
      </c>
      <c r="D12" s="13">
        <v>153</v>
      </c>
      <c r="E12" s="88">
        <f t="shared" si="0"/>
        <v>46.223564954682779</v>
      </c>
    </row>
    <row r="13" spans="1:19" x14ac:dyDescent="0.2">
      <c r="A13" s="11" t="s">
        <v>93</v>
      </c>
      <c r="B13" s="12" t="s">
        <v>94</v>
      </c>
      <c r="C13" s="13">
        <v>167</v>
      </c>
      <c r="D13" s="13">
        <v>45</v>
      </c>
      <c r="E13" s="88">
        <f t="shared" si="0"/>
        <v>26.946107784431138</v>
      </c>
    </row>
    <row r="14" spans="1:19" x14ac:dyDescent="0.2">
      <c r="A14" s="11" t="s">
        <v>95</v>
      </c>
      <c r="B14" s="12" t="s">
        <v>96</v>
      </c>
      <c r="C14" s="13">
        <v>346</v>
      </c>
      <c r="D14" s="13">
        <v>151</v>
      </c>
      <c r="E14" s="88">
        <f t="shared" si="0"/>
        <v>43.641618497109825</v>
      </c>
    </row>
    <row r="15" spans="1:19" x14ac:dyDescent="0.2">
      <c r="A15" s="11" t="s">
        <v>97</v>
      </c>
      <c r="B15" s="12" t="s">
        <v>98</v>
      </c>
      <c r="C15" s="13">
        <v>247</v>
      </c>
      <c r="D15" s="13">
        <v>96</v>
      </c>
      <c r="E15" s="88">
        <f t="shared" si="0"/>
        <v>38.866396761133601</v>
      </c>
      <c r="G15" s="97" t="s">
        <v>99</v>
      </c>
      <c r="H15" s="98"/>
      <c r="I15" s="99"/>
    </row>
    <row r="16" spans="1:19" x14ac:dyDescent="0.2">
      <c r="A16" s="11" t="s">
        <v>100</v>
      </c>
      <c r="B16" s="12" t="s">
        <v>101</v>
      </c>
      <c r="C16" s="13">
        <v>293</v>
      </c>
      <c r="D16" s="13">
        <v>107</v>
      </c>
      <c r="E16" s="88">
        <f t="shared" si="0"/>
        <v>36.518771331058019</v>
      </c>
      <c r="G16" s="16" t="s">
        <v>2</v>
      </c>
      <c r="H16" s="17">
        <f>C20</f>
        <v>5269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283</v>
      </c>
      <c r="D17" s="13">
        <v>122</v>
      </c>
      <c r="E17" s="88">
        <f t="shared" si="0"/>
        <v>43.109540636042404</v>
      </c>
      <c r="G17" s="16" t="s">
        <v>3</v>
      </c>
      <c r="H17" s="17">
        <f>D20</f>
        <v>2279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345</v>
      </c>
      <c r="D18" s="13">
        <v>145</v>
      </c>
      <c r="E18" s="88">
        <f t="shared" si="0"/>
        <v>42.028985507246375</v>
      </c>
      <c r="G18" s="16" t="s">
        <v>6</v>
      </c>
      <c r="H18" s="19">
        <f>E20</f>
        <v>43.252989182007973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897</v>
      </c>
      <c r="D19" s="13">
        <v>365</v>
      </c>
      <c r="E19" s="88">
        <f t="shared" si="0"/>
        <v>40.691192865105911</v>
      </c>
      <c r="G19" s="16" t="s">
        <v>4</v>
      </c>
      <c r="H19" s="20" t="s">
        <v>146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5269</v>
      </c>
      <c r="D20" s="22">
        <f>SUM(D4:D19)</f>
        <v>2279</v>
      </c>
      <c r="E20" s="23">
        <f t="shared" si="0"/>
        <v>43.252989182007973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96" t="s">
        <v>149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4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I3" s="24" t="s">
        <v>116</v>
      </c>
    </row>
    <row r="4" spans="1:19" x14ac:dyDescent="0.2">
      <c r="A4" s="11" t="s">
        <v>75</v>
      </c>
      <c r="B4" s="12" t="s">
        <v>76</v>
      </c>
      <c r="C4" s="13">
        <v>455</v>
      </c>
      <c r="D4" s="13">
        <v>279</v>
      </c>
      <c r="E4" s="14">
        <f>D4*100/C4</f>
        <v>61.318681318681321</v>
      </c>
    </row>
    <row r="5" spans="1:19" x14ac:dyDescent="0.2">
      <c r="A5" s="11" t="s">
        <v>77</v>
      </c>
      <c r="B5" s="12" t="s">
        <v>78</v>
      </c>
      <c r="C5" s="13">
        <v>375</v>
      </c>
      <c r="D5" s="13">
        <v>255</v>
      </c>
      <c r="E5" s="23">
        <f t="shared" ref="E5:E20" si="0">D5*100/C5</f>
        <v>68</v>
      </c>
    </row>
    <row r="6" spans="1:19" x14ac:dyDescent="0.2">
      <c r="A6" s="11" t="s">
        <v>79</v>
      </c>
      <c r="B6" s="12" t="s">
        <v>80</v>
      </c>
      <c r="C6" s="13">
        <v>230</v>
      </c>
      <c r="D6" s="15">
        <v>144</v>
      </c>
      <c r="E6" s="89">
        <f t="shared" si="0"/>
        <v>62.608695652173914</v>
      </c>
    </row>
    <row r="7" spans="1:19" x14ac:dyDescent="0.2">
      <c r="A7" s="11" t="s">
        <v>81</v>
      </c>
      <c r="B7" s="12" t="s">
        <v>82</v>
      </c>
      <c r="C7" s="13">
        <v>220</v>
      </c>
      <c r="D7" s="15">
        <v>167</v>
      </c>
      <c r="E7" s="23">
        <f t="shared" si="0"/>
        <v>75.909090909090907</v>
      </c>
    </row>
    <row r="8" spans="1:19" x14ac:dyDescent="0.2">
      <c r="A8" s="11" t="s">
        <v>83</v>
      </c>
      <c r="B8" s="12" t="s">
        <v>84</v>
      </c>
      <c r="C8" s="13">
        <v>261</v>
      </c>
      <c r="D8" s="13">
        <v>149</v>
      </c>
      <c r="E8" s="14">
        <f t="shared" si="0"/>
        <v>57.088122605363985</v>
      </c>
    </row>
    <row r="9" spans="1:19" x14ac:dyDescent="0.2">
      <c r="A9" s="11" t="s">
        <v>85</v>
      </c>
      <c r="B9" s="12" t="s">
        <v>86</v>
      </c>
      <c r="C9" s="13">
        <v>507</v>
      </c>
      <c r="D9" s="13">
        <v>287</v>
      </c>
      <c r="E9" s="14">
        <f t="shared" si="0"/>
        <v>56.607495069033533</v>
      </c>
    </row>
    <row r="10" spans="1:19" x14ac:dyDescent="0.2">
      <c r="A10" s="11" t="s">
        <v>87</v>
      </c>
      <c r="B10" s="12" t="s">
        <v>88</v>
      </c>
      <c r="C10" s="13">
        <v>224</v>
      </c>
      <c r="D10" s="13">
        <v>139</v>
      </c>
      <c r="E10" s="14">
        <f t="shared" si="0"/>
        <v>62.053571428571431</v>
      </c>
    </row>
    <row r="11" spans="1:19" x14ac:dyDescent="0.2">
      <c r="A11" s="11" t="s">
        <v>89</v>
      </c>
      <c r="B11" s="12" t="s">
        <v>90</v>
      </c>
      <c r="C11" s="13">
        <v>522</v>
      </c>
      <c r="D11" s="13">
        <v>432</v>
      </c>
      <c r="E11" s="23">
        <f t="shared" si="0"/>
        <v>82.758620689655174</v>
      </c>
    </row>
    <row r="12" spans="1:19" x14ac:dyDescent="0.2">
      <c r="A12" s="11" t="s">
        <v>91</v>
      </c>
      <c r="B12" s="12" t="s">
        <v>92</v>
      </c>
      <c r="C12" s="13">
        <v>303</v>
      </c>
      <c r="D12" s="13">
        <v>212</v>
      </c>
      <c r="E12" s="23">
        <f t="shared" si="0"/>
        <v>69.966996699669963</v>
      </c>
    </row>
    <row r="13" spans="1:19" x14ac:dyDescent="0.2">
      <c r="A13" s="11" t="s">
        <v>93</v>
      </c>
      <c r="B13" s="12" t="s">
        <v>94</v>
      </c>
      <c r="C13" s="13">
        <v>225</v>
      </c>
      <c r="D13" s="13">
        <v>159</v>
      </c>
      <c r="E13" s="23">
        <f t="shared" si="0"/>
        <v>70.666666666666671</v>
      </c>
    </row>
    <row r="14" spans="1:19" x14ac:dyDescent="0.2">
      <c r="A14" s="11" t="s">
        <v>95</v>
      </c>
      <c r="B14" s="12" t="s">
        <v>96</v>
      </c>
      <c r="C14" s="13">
        <v>427</v>
      </c>
      <c r="D14" s="13">
        <v>288</v>
      </c>
      <c r="E14" s="23">
        <f t="shared" si="0"/>
        <v>67.44730679156909</v>
      </c>
    </row>
    <row r="15" spans="1:19" x14ac:dyDescent="0.2">
      <c r="A15" s="11" t="s">
        <v>97</v>
      </c>
      <c r="B15" s="12" t="s">
        <v>98</v>
      </c>
      <c r="C15" s="13">
        <v>113</v>
      </c>
      <c r="D15" s="13">
        <v>61</v>
      </c>
      <c r="E15" s="14">
        <f t="shared" si="0"/>
        <v>53.982300884955755</v>
      </c>
      <c r="G15" s="97" t="s">
        <v>99</v>
      </c>
      <c r="H15" s="98"/>
      <c r="I15" s="99"/>
    </row>
    <row r="16" spans="1:19" x14ac:dyDescent="0.2">
      <c r="A16" s="11" t="s">
        <v>100</v>
      </c>
      <c r="B16" s="12" t="s">
        <v>101</v>
      </c>
      <c r="C16" s="13">
        <v>0</v>
      </c>
      <c r="D16" s="13">
        <v>0</v>
      </c>
      <c r="E16" s="14" t="e">
        <f t="shared" si="0"/>
        <v>#DIV/0!</v>
      </c>
      <c r="G16" s="16" t="s">
        <v>2</v>
      </c>
      <c r="H16" s="17">
        <f>C20</f>
        <v>8097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269</v>
      </c>
      <c r="D17" s="13">
        <v>165</v>
      </c>
      <c r="E17" s="14">
        <f t="shared" si="0"/>
        <v>61.338289962825279</v>
      </c>
      <c r="G17" s="16" t="s">
        <v>3</v>
      </c>
      <c r="H17" s="17">
        <f>D20</f>
        <v>5116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475</v>
      </c>
      <c r="D18" s="13">
        <v>322</v>
      </c>
      <c r="E18" s="23">
        <f t="shared" si="0"/>
        <v>67.78947368421052</v>
      </c>
      <c r="G18" s="16" t="s">
        <v>6</v>
      </c>
      <c r="H18" s="19">
        <f>E20</f>
        <v>63.183895269853032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3491</v>
      </c>
      <c r="D19" s="13">
        <v>2057</v>
      </c>
      <c r="E19" s="14">
        <f t="shared" si="0"/>
        <v>58.922944714981384</v>
      </c>
      <c r="G19" s="16" t="s">
        <v>4</v>
      </c>
      <c r="H19" s="20" t="s">
        <v>148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8097</v>
      </c>
      <c r="D20" s="22">
        <f>SUM(D4:D19)</f>
        <v>5116</v>
      </c>
      <c r="E20" s="40">
        <f t="shared" si="0"/>
        <v>63.183895269853032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customHeight="1" x14ac:dyDescent="0.2">
      <c r="A1" s="96" t="s">
        <v>151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</row>
    <row r="2" spans="1:17" ht="14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I3" s="24" t="s">
        <v>116</v>
      </c>
    </row>
    <row r="4" spans="1:17" x14ac:dyDescent="0.2">
      <c r="A4" s="11" t="s">
        <v>75</v>
      </c>
      <c r="B4" s="12" t="s">
        <v>76</v>
      </c>
      <c r="C4" s="13">
        <v>50</v>
      </c>
      <c r="D4" s="13">
        <v>49</v>
      </c>
      <c r="E4" s="23">
        <f>D4*100/C4</f>
        <v>98</v>
      </c>
    </row>
    <row r="5" spans="1:17" x14ac:dyDescent="0.2">
      <c r="A5" s="11" t="s">
        <v>77</v>
      </c>
      <c r="B5" s="12" t="s">
        <v>78</v>
      </c>
      <c r="C5" s="13">
        <v>31</v>
      </c>
      <c r="D5" s="13">
        <v>27</v>
      </c>
      <c r="E5" s="23">
        <f t="shared" ref="E5:E20" si="0">D5*100/C5</f>
        <v>87.096774193548384</v>
      </c>
    </row>
    <row r="6" spans="1:17" x14ac:dyDescent="0.2">
      <c r="A6" s="11" t="s">
        <v>79</v>
      </c>
      <c r="B6" s="12" t="s">
        <v>80</v>
      </c>
      <c r="C6" s="13">
        <v>13</v>
      </c>
      <c r="D6" s="15">
        <v>13</v>
      </c>
      <c r="E6" s="23">
        <f t="shared" si="0"/>
        <v>100</v>
      </c>
    </row>
    <row r="7" spans="1:17" x14ac:dyDescent="0.2">
      <c r="A7" s="11" t="s">
        <v>81</v>
      </c>
      <c r="B7" s="12" t="s">
        <v>82</v>
      </c>
      <c r="C7" s="13">
        <v>30</v>
      </c>
      <c r="D7" s="15">
        <v>24</v>
      </c>
      <c r="E7" s="23">
        <f t="shared" si="0"/>
        <v>80</v>
      </c>
    </row>
    <row r="8" spans="1:17" x14ac:dyDescent="0.2">
      <c r="A8" s="11" t="s">
        <v>83</v>
      </c>
      <c r="B8" s="12" t="s">
        <v>84</v>
      </c>
      <c r="C8" s="13">
        <v>18</v>
      </c>
      <c r="D8" s="13">
        <v>16</v>
      </c>
      <c r="E8" s="23">
        <f t="shared" si="0"/>
        <v>88.888888888888886</v>
      </c>
    </row>
    <row r="9" spans="1:17" x14ac:dyDescent="0.2">
      <c r="A9" s="11" t="s">
        <v>85</v>
      </c>
      <c r="B9" s="12" t="s">
        <v>86</v>
      </c>
      <c r="C9" s="13">
        <v>69</v>
      </c>
      <c r="D9" s="13">
        <v>53</v>
      </c>
      <c r="E9" s="23">
        <f t="shared" si="0"/>
        <v>76.811594202898547</v>
      </c>
    </row>
    <row r="10" spans="1:17" x14ac:dyDescent="0.2">
      <c r="A10" s="11" t="s">
        <v>87</v>
      </c>
      <c r="B10" s="12" t="s">
        <v>88</v>
      </c>
      <c r="C10" s="13">
        <v>38</v>
      </c>
      <c r="D10" s="13">
        <v>36</v>
      </c>
      <c r="E10" s="23">
        <f t="shared" si="0"/>
        <v>94.736842105263165</v>
      </c>
    </row>
    <row r="11" spans="1:17" x14ac:dyDescent="0.2">
      <c r="A11" s="11" t="s">
        <v>89</v>
      </c>
      <c r="B11" s="12" t="s">
        <v>90</v>
      </c>
      <c r="C11" s="13">
        <v>59</v>
      </c>
      <c r="D11" s="13">
        <v>59</v>
      </c>
      <c r="E11" s="23">
        <f t="shared" si="0"/>
        <v>100</v>
      </c>
    </row>
    <row r="12" spans="1:17" x14ac:dyDescent="0.2">
      <c r="A12" s="11" t="s">
        <v>91</v>
      </c>
      <c r="B12" s="12" t="s">
        <v>92</v>
      </c>
      <c r="C12" s="13">
        <v>27</v>
      </c>
      <c r="D12" s="13">
        <v>27</v>
      </c>
      <c r="E12" s="23">
        <f t="shared" si="0"/>
        <v>100</v>
      </c>
    </row>
    <row r="13" spans="1:17" x14ac:dyDescent="0.2">
      <c r="A13" s="11" t="s">
        <v>93</v>
      </c>
      <c r="B13" s="12" t="s">
        <v>94</v>
      </c>
      <c r="C13" s="13">
        <v>41</v>
      </c>
      <c r="D13" s="13">
        <v>35</v>
      </c>
      <c r="E13" s="23">
        <f t="shared" si="0"/>
        <v>85.365853658536579</v>
      </c>
    </row>
    <row r="14" spans="1:17" x14ac:dyDescent="0.2">
      <c r="A14" s="11" t="s">
        <v>95</v>
      </c>
      <c r="B14" s="12" t="s">
        <v>96</v>
      </c>
      <c r="C14" s="13">
        <v>35</v>
      </c>
      <c r="D14" s="13">
        <v>34</v>
      </c>
      <c r="E14" s="23">
        <f t="shared" si="0"/>
        <v>97.142857142857139</v>
      </c>
    </row>
    <row r="15" spans="1:17" x14ac:dyDescent="0.2">
      <c r="A15" s="11" t="s">
        <v>97</v>
      </c>
      <c r="B15" s="12" t="s">
        <v>98</v>
      </c>
      <c r="C15" s="13">
        <v>22</v>
      </c>
      <c r="D15" s="13">
        <v>20</v>
      </c>
      <c r="E15" s="23">
        <f t="shared" si="0"/>
        <v>90.909090909090907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65</v>
      </c>
      <c r="D16" s="13">
        <v>64</v>
      </c>
      <c r="E16" s="23">
        <f t="shared" si="0"/>
        <v>98.461538461538467</v>
      </c>
      <c r="G16" s="16" t="s">
        <v>2</v>
      </c>
      <c r="H16" s="17">
        <f>C20</f>
        <v>771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65</v>
      </c>
      <c r="D17" s="13">
        <v>64</v>
      </c>
      <c r="E17" s="23">
        <f t="shared" si="0"/>
        <v>98.461538461538467</v>
      </c>
      <c r="G17" s="16" t="s">
        <v>3</v>
      </c>
      <c r="H17" s="17">
        <f>D20</f>
        <v>726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36</v>
      </c>
      <c r="D18" s="13">
        <v>34</v>
      </c>
      <c r="E18" s="23">
        <f t="shared" si="0"/>
        <v>94.444444444444443</v>
      </c>
      <c r="G18" s="16" t="s">
        <v>6</v>
      </c>
      <c r="H18" s="19">
        <f>E20</f>
        <v>94.163424124513625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172</v>
      </c>
      <c r="D19" s="13">
        <v>171</v>
      </c>
      <c r="E19" s="23">
        <f t="shared" si="0"/>
        <v>99.418604651162795</v>
      </c>
      <c r="G19" s="16" t="s">
        <v>4</v>
      </c>
      <c r="H19" s="20" t="s">
        <v>152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771</v>
      </c>
      <c r="D20" s="22">
        <f>SUM(D4:D19)</f>
        <v>726</v>
      </c>
      <c r="E20" s="23">
        <f t="shared" si="0"/>
        <v>94.163424124513625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96" t="s">
        <v>153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I3" s="24" t="s">
        <v>116</v>
      </c>
    </row>
    <row r="4" spans="1:17" x14ac:dyDescent="0.2">
      <c r="A4" s="11" t="s">
        <v>75</v>
      </c>
      <c r="B4" s="12" t="s">
        <v>76</v>
      </c>
      <c r="C4" s="13">
        <v>531</v>
      </c>
      <c r="D4" s="13">
        <v>167</v>
      </c>
      <c r="E4" s="14">
        <f>D4*100/C4</f>
        <v>31.450094161958567</v>
      </c>
    </row>
    <row r="5" spans="1:17" x14ac:dyDescent="0.2">
      <c r="A5" s="11" t="s">
        <v>77</v>
      </c>
      <c r="B5" s="12" t="s">
        <v>78</v>
      </c>
      <c r="C5" s="13">
        <v>432</v>
      </c>
      <c r="D5" s="13">
        <v>225</v>
      </c>
      <c r="E5" s="14">
        <f t="shared" ref="E5:E20" si="0">D5*100/C5</f>
        <v>52.083333333333336</v>
      </c>
    </row>
    <row r="6" spans="1:17" x14ac:dyDescent="0.2">
      <c r="A6" s="11" t="s">
        <v>79</v>
      </c>
      <c r="B6" s="12" t="s">
        <v>80</v>
      </c>
      <c r="C6" s="13">
        <v>323</v>
      </c>
      <c r="D6" s="15">
        <v>128</v>
      </c>
      <c r="E6" s="14">
        <f t="shared" si="0"/>
        <v>39.628482972136226</v>
      </c>
    </row>
    <row r="7" spans="1:17" x14ac:dyDescent="0.2">
      <c r="A7" s="11" t="s">
        <v>81</v>
      </c>
      <c r="B7" s="12" t="s">
        <v>82</v>
      </c>
      <c r="C7" s="13">
        <v>316</v>
      </c>
      <c r="D7" s="15">
        <v>211</v>
      </c>
      <c r="E7" s="23">
        <f t="shared" si="0"/>
        <v>66.77215189873418</v>
      </c>
    </row>
    <row r="8" spans="1:17" x14ac:dyDescent="0.2">
      <c r="A8" s="11" t="s">
        <v>83</v>
      </c>
      <c r="B8" s="12" t="s">
        <v>84</v>
      </c>
      <c r="C8" s="13">
        <v>445</v>
      </c>
      <c r="D8" s="13">
        <v>220</v>
      </c>
      <c r="E8" s="14">
        <f t="shared" si="0"/>
        <v>49.438202247191015</v>
      </c>
    </row>
    <row r="9" spans="1:17" x14ac:dyDescent="0.2">
      <c r="A9" s="11" t="s">
        <v>85</v>
      </c>
      <c r="B9" s="12" t="s">
        <v>86</v>
      </c>
      <c r="C9" s="13">
        <v>1015</v>
      </c>
      <c r="D9" s="13">
        <v>592</v>
      </c>
      <c r="E9" s="23">
        <f t="shared" si="0"/>
        <v>58.325123152709359</v>
      </c>
    </row>
    <row r="10" spans="1:17" x14ac:dyDescent="0.2">
      <c r="A10" s="11" t="s">
        <v>87</v>
      </c>
      <c r="B10" s="12" t="s">
        <v>88</v>
      </c>
      <c r="C10" s="13">
        <v>597</v>
      </c>
      <c r="D10" s="13">
        <v>433</v>
      </c>
      <c r="E10" s="23">
        <f t="shared" si="0"/>
        <v>72.529313232830816</v>
      </c>
    </row>
    <row r="11" spans="1:17" x14ac:dyDescent="0.2">
      <c r="A11" s="11" t="s">
        <v>89</v>
      </c>
      <c r="B11" s="12" t="s">
        <v>90</v>
      </c>
      <c r="C11" s="13">
        <v>848</v>
      </c>
      <c r="D11" s="13">
        <v>476</v>
      </c>
      <c r="E11" s="23">
        <f t="shared" si="0"/>
        <v>56.132075471698116</v>
      </c>
    </row>
    <row r="12" spans="1:17" x14ac:dyDescent="0.2">
      <c r="A12" s="11" t="s">
        <v>91</v>
      </c>
      <c r="B12" s="12" t="s">
        <v>92</v>
      </c>
      <c r="C12" s="13">
        <v>603</v>
      </c>
      <c r="D12" s="13">
        <v>221</v>
      </c>
      <c r="E12" s="14">
        <f t="shared" si="0"/>
        <v>36.650082918739635</v>
      </c>
    </row>
    <row r="13" spans="1:17" x14ac:dyDescent="0.2">
      <c r="A13" s="11" t="s">
        <v>93</v>
      </c>
      <c r="B13" s="12" t="s">
        <v>94</v>
      </c>
      <c r="C13" s="13">
        <v>405</v>
      </c>
      <c r="D13" s="13">
        <v>114</v>
      </c>
      <c r="E13" s="14">
        <f t="shared" si="0"/>
        <v>28.148148148148149</v>
      </c>
    </row>
    <row r="14" spans="1:17" x14ac:dyDescent="0.2">
      <c r="A14" s="11" t="s">
        <v>95</v>
      </c>
      <c r="B14" s="12" t="s">
        <v>96</v>
      </c>
      <c r="C14" s="13">
        <v>492</v>
      </c>
      <c r="D14" s="13">
        <v>189</v>
      </c>
      <c r="E14" s="14">
        <f t="shared" si="0"/>
        <v>38.414634146341463</v>
      </c>
    </row>
    <row r="15" spans="1:17" x14ac:dyDescent="0.2">
      <c r="A15" s="11" t="s">
        <v>97</v>
      </c>
      <c r="B15" s="12" t="s">
        <v>98</v>
      </c>
      <c r="C15" s="13">
        <v>564</v>
      </c>
      <c r="D15" s="13">
        <v>255</v>
      </c>
      <c r="E15" s="14">
        <f t="shared" si="0"/>
        <v>45.212765957446805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1363</v>
      </c>
      <c r="D16" s="13">
        <v>765</v>
      </c>
      <c r="E16" s="23">
        <f t="shared" si="0"/>
        <v>56.126192223037414</v>
      </c>
      <c r="G16" s="16" t="s">
        <v>2</v>
      </c>
      <c r="H16" s="17">
        <f>C20</f>
        <v>11433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1394</v>
      </c>
      <c r="D17" s="13">
        <v>997</v>
      </c>
      <c r="E17" s="23">
        <f t="shared" si="0"/>
        <v>71.520803443328546</v>
      </c>
      <c r="G17" s="16" t="s">
        <v>3</v>
      </c>
      <c r="H17" s="17">
        <f>D20</f>
        <v>5808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407</v>
      </c>
      <c r="D18" s="13">
        <v>192</v>
      </c>
      <c r="E18" s="14">
        <f t="shared" si="0"/>
        <v>47.174447174447174</v>
      </c>
      <c r="G18" s="16" t="s">
        <v>6</v>
      </c>
      <c r="H18" s="19">
        <f>E20</f>
        <v>50.800314877984782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1698</v>
      </c>
      <c r="D19" s="13">
        <v>623</v>
      </c>
      <c r="E19" s="14">
        <f t="shared" si="0"/>
        <v>36.690223792697289</v>
      </c>
      <c r="G19" s="16" t="s">
        <v>4</v>
      </c>
      <c r="H19" s="20" t="s">
        <v>154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11433</v>
      </c>
      <c r="D20" s="22">
        <f>SUM(D4:D19)</f>
        <v>5808</v>
      </c>
      <c r="E20" s="40">
        <f t="shared" si="0"/>
        <v>50.800314877984782</v>
      </c>
      <c r="G20" s="16" t="s">
        <v>111</v>
      </c>
      <c r="H20" s="103" t="s">
        <v>147</v>
      </c>
      <c r="I20" s="104"/>
    </row>
    <row r="30" spans="1:9" x14ac:dyDescent="0.2">
      <c r="B30" s="95"/>
      <c r="C30" s="95"/>
    </row>
    <row r="32" spans="1:9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4" t="s">
        <v>155</v>
      </c>
    </row>
    <row r="49" spans="1:1" x14ac:dyDescent="0.2">
      <c r="A49" s="42" t="s">
        <v>156</v>
      </c>
    </row>
    <row r="50" spans="1:1" x14ac:dyDescent="0.2">
      <c r="A50" s="43" t="s">
        <v>157</v>
      </c>
    </row>
    <row r="51" spans="1:1" x14ac:dyDescent="0.2">
      <c r="A51" s="43" t="s">
        <v>158</v>
      </c>
    </row>
  </sheetData>
  <mergeCells count="8"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  <col min="11" max="11" width="21.5" customWidth="1"/>
  </cols>
  <sheetData>
    <row r="1" spans="1:17" ht="15" x14ac:dyDescent="0.2">
      <c r="A1" s="96" t="s">
        <v>159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</v>
      </c>
      <c r="D3" s="10" t="s">
        <v>3</v>
      </c>
      <c r="E3" s="10" t="s">
        <v>6</v>
      </c>
      <c r="F3" s="45" t="s">
        <v>164</v>
      </c>
      <c r="I3" s="24" t="s">
        <v>116</v>
      </c>
      <c r="J3" s="9" t="s">
        <v>73</v>
      </c>
      <c r="K3" s="10" t="s">
        <v>74</v>
      </c>
      <c r="L3" s="10" t="s">
        <v>2</v>
      </c>
      <c r="M3" s="10" t="s">
        <v>3</v>
      </c>
      <c r="N3" s="10" t="s">
        <v>6</v>
      </c>
      <c r="O3" s="45" t="s">
        <v>305</v>
      </c>
    </row>
    <row r="4" spans="1:17" x14ac:dyDescent="0.2">
      <c r="A4" s="11" t="s">
        <v>75</v>
      </c>
      <c r="B4" s="12" t="s">
        <v>76</v>
      </c>
      <c r="C4" s="13">
        <v>652</v>
      </c>
      <c r="D4" s="13">
        <v>642</v>
      </c>
      <c r="E4" s="14">
        <f>D4*100/C4</f>
        <v>98.466257668711663</v>
      </c>
      <c r="F4" s="42" t="s">
        <v>165</v>
      </c>
      <c r="J4" s="11" t="s">
        <v>75</v>
      </c>
      <c r="K4" s="12" t="s">
        <v>76</v>
      </c>
      <c r="L4" s="13">
        <v>0</v>
      </c>
      <c r="M4" s="13">
        <v>0</v>
      </c>
      <c r="N4" s="14" t="e">
        <f>M4*100/L4</f>
        <v>#DIV/0!</v>
      </c>
      <c r="O4" s="42" t="s">
        <v>165</v>
      </c>
    </row>
    <row r="5" spans="1:17" x14ac:dyDescent="0.2">
      <c r="A5" s="11" t="s">
        <v>77</v>
      </c>
      <c r="B5" s="12" t="s">
        <v>78</v>
      </c>
      <c r="C5" s="13">
        <v>849</v>
      </c>
      <c r="D5" s="13">
        <v>845</v>
      </c>
      <c r="E5" s="23">
        <f t="shared" ref="E5:E20" si="0">D5*100/C5</f>
        <v>99.528857479387511</v>
      </c>
      <c r="F5" s="42" t="s">
        <v>166</v>
      </c>
      <c r="J5" s="11" t="s">
        <v>77</v>
      </c>
      <c r="K5" s="12" t="s">
        <v>78</v>
      </c>
      <c r="L5" s="13">
        <v>6</v>
      </c>
      <c r="M5" s="13">
        <v>6</v>
      </c>
      <c r="N5" s="23">
        <f t="shared" ref="N5:N20" si="1">M5*100/L5</f>
        <v>100</v>
      </c>
      <c r="O5" s="42" t="s">
        <v>166</v>
      </c>
    </row>
    <row r="6" spans="1:17" x14ac:dyDescent="0.2">
      <c r="A6" s="11" t="s">
        <v>79</v>
      </c>
      <c r="B6" s="12" t="s">
        <v>80</v>
      </c>
      <c r="C6" s="13">
        <v>622</v>
      </c>
      <c r="D6" s="15">
        <v>616</v>
      </c>
      <c r="E6" s="23">
        <f t="shared" si="0"/>
        <v>99.035369774919616</v>
      </c>
      <c r="J6" s="11" t="s">
        <v>79</v>
      </c>
      <c r="K6" s="12" t="s">
        <v>80</v>
      </c>
      <c r="L6" s="13">
        <v>1017</v>
      </c>
      <c r="M6" s="15">
        <v>1017</v>
      </c>
      <c r="N6" s="23">
        <f t="shared" si="1"/>
        <v>100</v>
      </c>
    </row>
    <row r="7" spans="1:17" x14ac:dyDescent="0.2">
      <c r="A7" s="11" t="s">
        <v>81</v>
      </c>
      <c r="B7" s="12" t="s">
        <v>82</v>
      </c>
      <c r="C7" s="13">
        <v>975</v>
      </c>
      <c r="D7" s="15">
        <v>975</v>
      </c>
      <c r="E7" s="23">
        <f t="shared" si="0"/>
        <v>100</v>
      </c>
      <c r="J7" s="11" t="s">
        <v>81</v>
      </c>
      <c r="K7" s="12" t="s">
        <v>82</v>
      </c>
      <c r="L7" s="13">
        <v>0</v>
      </c>
      <c r="M7" s="15">
        <v>0</v>
      </c>
      <c r="N7" s="23" t="e">
        <f t="shared" si="1"/>
        <v>#DIV/0!</v>
      </c>
    </row>
    <row r="8" spans="1:17" x14ac:dyDescent="0.2">
      <c r="A8" s="11" t="s">
        <v>83</v>
      </c>
      <c r="B8" s="12" t="s">
        <v>84</v>
      </c>
      <c r="C8" s="13">
        <v>851</v>
      </c>
      <c r="D8" s="13">
        <v>836</v>
      </c>
      <c r="E8" s="14">
        <f t="shared" si="0"/>
        <v>98.237367802585197</v>
      </c>
      <c r="J8" s="11" t="s">
        <v>83</v>
      </c>
      <c r="K8" s="12" t="s">
        <v>84</v>
      </c>
      <c r="L8" s="13">
        <v>0</v>
      </c>
      <c r="M8" s="13">
        <v>0</v>
      </c>
      <c r="N8" s="14" t="e">
        <f t="shared" si="1"/>
        <v>#DIV/0!</v>
      </c>
    </row>
    <row r="9" spans="1:17" x14ac:dyDescent="0.2">
      <c r="A9" s="11" t="s">
        <v>85</v>
      </c>
      <c r="B9" s="12" t="s">
        <v>86</v>
      </c>
      <c r="C9" s="13">
        <v>1372</v>
      </c>
      <c r="D9" s="13">
        <v>1339</v>
      </c>
      <c r="E9" s="14">
        <f t="shared" si="0"/>
        <v>97.59475218658892</v>
      </c>
      <c r="J9" s="11" t="s">
        <v>85</v>
      </c>
      <c r="K9" s="12" t="s">
        <v>86</v>
      </c>
      <c r="L9" s="13">
        <v>2</v>
      </c>
      <c r="M9" s="13">
        <v>2</v>
      </c>
      <c r="N9" s="14">
        <f t="shared" si="1"/>
        <v>100</v>
      </c>
    </row>
    <row r="10" spans="1:17" x14ac:dyDescent="0.2">
      <c r="A10" s="11" t="s">
        <v>87</v>
      </c>
      <c r="B10" s="12" t="s">
        <v>88</v>
      </c>
      <c r="C10" s="13">
        <v>849</v>
      </c>
      <c r="D10" s="13">
        <v>845</v>
      </c>
      <c r="E10" s="23">
        <f t="shared" si="0"/>
        <v>99.528857479387511</v>
      </c>
      <c r="J10" s="11" t="s">
        <v>87</v>
      </c>
      <c r="K10" s="12" t="s">
        <v>88</v>
      </c>
      <c r="L10" s="13">
        <v>3</v>
      </c>
      <c r="M10" s="13">
        <v>3</v>
      </c>
      <c r="N10" s="23">
        <f t="shared" si="1"/>
        <v>100</v>
      </c>
    </row>
    <row r="11" spans="1:17" x14ac:dyDescent="0.2">
      <c r="A11" s="11" t="s">
        <v>89</v>
      </c>
      <c r="B11" s="12" t="s">
        <v>90</v>
      </c>
      <c r="C11" s="13">
        <v>1158</v>
      </c>
      <c r="D11" s="13">
        <v>1146</v>
      </c>
      <c r="E11" s="23">
        <f t="shared" si="0"/>
        <v>98.963730569948183</v>
      </c>
      <c r="J11" s="11" t="s">
        <v>89</v>
      </c>
      <c r="K11" s="12" t="s">
        <v>90</v>
      </c>
      <c r="L11" s="13">
        <v>2</v>
      </c>
      <c r="M11" s="13">
        <v>2</v>
      </c>
      <c r="N11" s="14">
        <f t="shared" si="1"/>
        <v>100</v>
      </c>
    </row>
    <row r="12" spans="1:17" x14ac:dyDescent="0.2">
      <c r="A12" s="11" t="s">
        <v>91</v>
      </c>
      <c r="B12" s="12" t="s">
        <v>92</v>
      </c>
      <c r="C12" s="13">
        <v>825</v>
      </c>
      <c r="D12" s="13">
        <v>809</v>
      </c>
      <c r="E12" s="14">
        <f t="shared" si="0"/>
        <v>98.060606060606062</v>
      </c>
      <c r="J12" s="11" t="s">
        <v>91</v>
      </c>
      <c r="K12" s="12" t="s">
        <v>92</v>
      </c>
      <c r="L12" s="13">
        <v>0</v>
      </c>
      <c r="M12" s="13">
        <v>0</v>
      </c>
      <c r="N12" s="14" t="e">
        <f t="shared" si="1"/>
        <v>#DIV/0!</v>
      </c>
    </row>
    <row r="13" spans="1:17" x14ac:dyDescent="0.2">
      <c r="A13" s="11" t="s">
        <v>93</v>
      </c>
      <c r="B13" s="12" t="s">
        <v>94</v>
      </c>
      <c r="C13" s="13">
        <v>721</v>
      </c>
      <c r="D13" s="13">
        <v>681</v>
      </c>
      <c r="E13" s="14">
        <f t="shared" si="0"/>
        <v>94.45214979195562</v>
      </c>
      <c r="J13" s="11" t="s">
        <v>93</v>
      </c>
      <c r="K13" s="12" t="s">
        <v>94</v>
      </c>
      <c r="L13" s="13">
        <v>0</v>
      </c>
      <c r="M13" s="13">
        <v>0</v>
      </c>
      <c r="N13" s="14" t="e">
        <f t="shared" si="1"/>
        <v>#DIV/0!</v>
      </c>
    </row>
    <row r="14" spans="1:17" x14ac:dyDescent="0.2">
      <c r="A14" s="11" t="s">
        <v>95</v>
      </c>
      <c r="B14" s="12" t="s">
        <v>96</v>
      </c>
      <c r="C14" s="13">
        <v>749</v>
      </c>
      <c r="D14" s="13">
        <v>739</v>
      </c>
      <c r="E14" s="14">
        <f t="shared" si="0"/>
        <v>98.6648865153538</v>
      </c>
      <c r="J14" s="11" t="s">
        <v>95</v>
      </c>
      <c r="K14" s="12" t="s">
        <v>96</v>
      </c>
      <c r="L14" s="13">
        <v>0</v>
      </c>
      <c r="M14" s="13">
        <v>0</v>
      </c>
      <c r="N14" s="14" t="e">
        <f t="shared" si="1"/>
        <v>#DIV/0!</v>
      </c>
    </row>
    <row r="15" spans="1:17" x14ac:dyDescent="0.2">
      <c r="A15" s="11" t="s">
        <v>97</v>
      </c>
      <c r="B15" s="12" t="s">
        <v>98</v>
      </c>
      <c r="C15" s="13">
        <v>893</v>
      </c>
      <c r="D15" s="13">
        <v>884</v>
      </c>
      <c r="E15" s="23">
        <f t="shared" si="0"/>
        <v>98.992161254199331</v>
      </c>
      <c r="G15" s="97" t="s">
        <v>99</v>
      </c>
      <c r="H15" s="98"/>
      <c r="I15" s="99"/>
      <c r="J15" s="11" t="s">
        <v>97</v>
      </c>
      <c r="K15" s="12" t="s">
        <v>98</v>
      </c>
      <c r="L15" s="13">
        <v>4</v>
      </c>
      <c r="M15" s="13">
        <v>4</v>
      </c>
      <c r="N15" s="14">
        <f t="shared" si="1"/>
        <v>100</v>
      </c>
      <c r="O15" s="97" t="s">
        <v>99</v>
      </c>
      <c r="P15" s="98"/>
      <c r="Q15" s="99"/>
    </row>
    <row r="16" spans="1:17" x14ac:dyDescent="0.2">
      <c r="A16" s="11" t="s">
        <v>100</v>
      </c>
      <c r="B16" s="12" t="s">
        <v>101</v>
      </c>
      <c r="C16" s="13">
        <v>117</v>
      </c>
      <c r="D16" s="13">
        <v>117</v>
      </c>
      <c r="E16" s="23">
        <f t="shared" si="0"/>
        <v>100</v>
      </c>
      <c r="G16" s="16" t="s">
        <v>2</v>
      </c>
      <c r="H16" s="17">
        <f>C20</f>
        <v>12863</v>
      </c>
      <c r="I16" s="18" t="s">
        <v>102</v>
      </c>
      <c r="J16" s="11" t="s">
        <v>100</v>
      </c>
      <c r="K16" s="12" t="s">
        <v>101</v>
      </c>
      <c r="L16" s="13">
        <v>1348</v>
      </c>
      <c r="M16" s="13">
        <v>1342</v>
      </c>
      <c r="N16" s="23">
        <f t="shared" si="1"/>
        <v>99.554896142433236</v>
      </c>
      <c r="O16" s="16" t="s">
        <v>2</v>
      </c>
      <c r="P16" s="17">
        <f>L20</f>
        <v>6049</v>
      </c>
      <c r="Q16" s="18" t="s">
        <v>102</v>
      </c>
    </row>
    <row r="17" spans="1:17" x14ac:dyDescent="0.2">
      <c r="A17" s="11" t="s">
        <v>103</v>
      </c>
      <c r="B17" s="12" t="s">
        <v>104</v>
      </c>
      <c r="C17" s="13">
        <v>1442</v>
      </c>
      <c r="D17" s="13">
        <v>1420</v>
      </c>
      <c r="E17" s="14">
        <f t="shared" si="0"/>
        <v>98.47434119278779</v>
      </c>
      <c r="G17" s="16" t="s">
        <v>3</v>
      </c>
      <c r="H17" s="17">
        <f>D20</f>
        <v>12655</v>
      </c>
      <c r="I17" s="18" t="s">
        <v>102</v>
      </c>
      <c r="J17" s="11" t="s">
        <v>103</v>
      </c>
      <c r="K17" s="12" t="s">
        <v>104</v>
      </c>
      <c r="L17" s="13">
        <v>612</v>
      </c>
      <c r="M17" s="13">
        <v>606</v>
      </c>
      <c r="N17" s="14">
        <f t="shared" si="1"/>
        <v>99.019607843137251</v>
      </c>
      <c r="O17" s="16" t="s">
        <v>3</v>
      </c>
      <c r="P17" s="17">
        <f>M20</f>
        <v>5970</v>
      </c>
      <c r="Q17" s="18" t="s">
        <v>102</v>
      </c>
    </row>
    <row r="18" spans="1:17" x14ac:dyDescent="0.2">
      <c r="A18" s="11" t="s">
        <v>105</v>
      </c>
      <c r="B18" s="12" t="s">
        <v>106</v>
      </c>
      <c r="C18" s="13">
        <v>714</v>
      </c>
      <c r="D18" s="13">
        <v>687</v>
      </c>
      <c r="E18" s="14">
        <f t="shared" si="0"/>
        <v>96.21848739495799</v>
      </c>
      <c r="G18" s="16" t="s">
        <v>6</v>
      </c>
      <c r="H18" s="19">
        <f>E20</f>
        <v>98.382958874290594</v>
      </c>
      <c r="I18" s="18" t="s">
        <v>107</v>
      </c>
      <c r="J18" s="11" t="s">
        <v>105</v>
      </c>
      <c r="K18" s="12" t="s">
        <v>106</v>
      </c>
      <c r="L18" s="13">
        <v>1</v>
      </c>
      <c r="M18" s="13">
        <v>1</v>
      </c>
      <c r="N18" s="14">
        <f t="shared" si="1"/>
        <v>100</v>
      </c>
      <c r="O18" s="16" t="s">
        <v>6</v>
      </c>
      <c r="P18" s="19">
        <f>N20</f>
        <v>98.693999008100519</v>
      </c>
      <c r="Q18" s="18" t="s">
        <v>107</v>
      </c>
    </row>
    <row r="19" spans="1:17" x14ac:dyDescent="0.2">
      <c r="A19" s="11" t="s">
        <v>108</v>
      </c>
      <c r="B19" s="12" t="s">
        <v>109</v>
      </c>
      <c r="C19" s="13">
        <v>74</v>
      </c>
      <c r="D19" s="13">
        <v>74</v>
      </c>
      <c r="E19" s="23">
        <f t="shared" si="0"/>
        <v>100</v>
      </c>
      <c r="G19" s="16" t="s">
        <v>4</v>
      </c>
      <c r="H19" s="20" t="s">
        <v>167</v>
      </c>
      <c r="I19" s="21" t="s">
        <v>107</v>
      </c>
      <c r="J19" s="11" t="s">
        <v>108</v>
      </c>
      <c r="K19" s="12" t="s">
        <v>109</v>
      </c>
      <c r="L19" s="13">
        <v>3054</v>
      </c>
      <c r="M19" s="13">
        <v>2987</v>
      </c>
      <c r="N19" s="23">
        <f t="shared" si="1"/>
        <v>97.806155861165678</v>
      </c>
      <c r="O19" s="16" t="s">
        <v>4</v>
      </c>
      <c r="P19" s="20" t="s">
        <v>167</v>
      </c>
      <c r="Q19" s="21" t="s">
        <v>107</v>
      </c>
    </row>
    <row r="20" spans="1:17" x14ac:dyDescent="0.2">
      <c r="A20" s="100" t="s">
        <v>110</v>
      </c>
      <c r="B20" s="100"/>
      <c r="C20" s="22">
        <f>SUM(C4:C19)</f>
        <v>12863</v>
      </c>
      <c r="D20" s="22">
        <f>SUM(D4:D19)</f>
        <v>12655</v>
      </c>
      <c r="E20" s="40">
        <f t="shared" si="0"/>
        <v>98.382958874290594</v>
      </c>
      <c r="G20" s="16" t="s">
        <v>111</v>
      </c>
      <c r="H20" s="103" t="s">
        <v>147</v>
      </c>
      <c r="I20" s="104"/>
      <c r="J20" s="100" t="s">
        <v>110</v>
      </c>
      <c r="K20" s="100"/>
      <c r="L20" s="22">
        <f>SUM(L4:L19)</f>
        <v>6049</v>
      </c>
      <c r="M20" s="22">
        <f>SUM(M4:M19)</f>
        <v>5970</v>
      </c>
      <c r="N20" s="40">
        <f t="shared" si="1"/>
        <v>98.693999008100519</v>
      </c>
      <c r="O20" s="16" t="s">
        <v>111</v>
      </c>
      <c r="P20" s="103" t="s">
        <v>147</v>
      </c>
      <c r="Q20" s="104"/>
    </row>
    <row r="30" spans="1:17" x14ac:dyDescent="0.2">
      <c r="B30" s="95"/>
      <c r="C30" s="95"/>
    </row>
    <row r="32" spans="1:17" x14ac:dyDescent="0.2">
      <c r="B32" s="95"/>
      <c r="C32" s="95"/>
    </row>
    <row r="46" spans="1:2" x14ac:dyDescent="0.2">
      <c r="A46" s="94" t="s">
        <v>113</v>
      </c>
      <c r="B46" s="94"/>
    </row>
    <row r="47" spans="1:2" x14ac:dyDescent="0.2">
      <c r="A47" s="95" t="s">
        <v>308</v>
      </c>
      <c r="B47" s="95"/>
    </row>
    <row r="48" spans="1:2" x14ac:dyDescent="0.2">
      <c r="A48" s="43" t="s">
        <v>160</v>
      </c>
    </row>
    <row r="49" spans="1:1" x14ac:dyDescent="0.2">
      <c r="A49" s="43" t="s">
        <v>161</v>
      </c>
    </row>
    <row r="50" spans="1:1" x14ac:dyDescent="0.2">
      <c r="A50" s="43" t="s">
        <v>162</v>
      </c>
    </row>
    <row r="51" spans="1:1" x14ac:dyDescent="0.2">
      <c r="A51" s="43" t="s">
        <v>163</v>
      </c>
    </row>
  </sheetData>
  <mergeCells count="11">
    <mergeCell ref="J20:K20"/>
    <mergeCell ref="O15:Q15"/>
    <mergeCell ref="P20:Q20"/>
    <mergeCell ref="A46:B46"/>
    <mergeCell ref="A47:B47"/>
    <mergeCell ref="B32:C32"/>
    <mergeCell ref="A1:I2"/>
    <mergeCell ref="G15:I15"/>
    <mergeCell ref="A20:B20"/>
    <mergeCell ref="H20:I20"/>
    <mergeCell ref="B30:C30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workbookViewId="0">
      <selection activeCell="I3" sqref="I3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7" ht="15" x14ac:dyDescent="0.2">
      <c r="A1" s="96" t="s">
        <v>170</v>
      </c>
      <c r="B1" s="96"/>
      <c r="C1" s="96"/>
      <c r="D1" s="96"/>
      <c r="E1" s="96"/>
      <c r="F1" s="96"/>
      <c r="G1" s="96"/>
      <c r="H1" s="96"/>
      <c r="I1" s="96"/>
      <c r="J1" s="8"/>
      <c r="K1" s="8"/>
      <c r="L1" s="8"/>
      <c r="M1" s="8"/>
      <c r="N1" s="8"/>
      <c r="O1" s="8"/>
      <c r="P1" s="8"/>
      <c r="Q1" s="8"/>
    </row>
    <row r="2" spans="1:17" ht="15" x14ac:dyDescent="0.2">
      <c r="A2" s="96"/>
      <c r="B2" s="96"/>
      <c r="C2" s="96"/>
      <c r="D2" s="96"/>
      <c r="E2" s="96"/>
      <c r="F2" s="96"/>
      <c r="G2" s="96"/>
      <c r="H2" s="96"/>
      <c r="I2" s="96"/>
      <c r="J2" s="8"/>
      <c r="K2" s="8"/>
      <c r="L2" s="8"/>
      <c r="M2" s="8"/>
      <c r="N2" s="8"/>
      <c r="O2" s="8"/>
      <c r="P2" s="8"/>
      <c r="Q2" s="8"/>
    </row>
    <row r="3" spans="1:17" x14ac:dyDescent="0.2">
      <c r="A3" s="9" t="s">
        <v>73</v>
      </c>
      <c r="B3" s="10" t="s">
        <v>74</v>
      </c>
      <c r="C3" s="10" t="s">
        <v>222</v>
      </c>
      <c r="D3" s="10" t="s">
        <v>223</v>
      </c>
      <c r="E3" s="10" t="s">
        <v>6</v>
      </c>
      <c r="F3" s="46"/>
      <c r="I3" s="24" t="s">
        <v>116</v>
      </c>
    </row>
    <row r="4" spans="1:17" x14ac:dyDescent="0.2">
      <c r="A4" s="11" t="s">
        <v>75</v>
      </c>
      <c r="B4" s="12" t="s">
        <v>76</v>
      </c>
      <c r="C4" s="13">
        <v>585</v>
      </c>
      <c r="D4" s="13">
        <v>18</v>
      </c>
      <c r="E4" s="88">
        <f>D4*100/C4</f>
        <v>3.0769230769230771</v>
      </c>
      <c r="F4" s="42"/>
    </row>
    <row r="5" spans="1:17" x14ac:dyDescent="0.2">
      <c r="A5" s="11" t="s">
        <v>77</v>
      </c>
      <c r="B5" s="12" t="s">
        <v>78</v>
      </c>
      <c r="C5" s="13">
        <v>139</v>
      </c>
      <c r="D5" s="13">
        <v>4</v>
      </c>
      <c r="E5" s="88">
        <f t="shared" ref="E5:E20" si="0">D5*100/C5</f>
        <v>2.8776978417266186</v>
      </c>
      <c r="F5" s="42"/>
    </row>
    <row r="6" spans="1:17" x14ac:dyDescent="0.2">
      <c r="A6" s="11" t="s">
        <v>79</v>
      </c>
      <c r="B6" s="12" t="s">
        <v>80</v>
      </c>
      <c r="C6" s="13">
        <v>270</v>
      </c>
      <c r="D6" s="15">
        <v>9</v>
      </c>
      <c r="E6" s="88">
        <f t="shared" si="0"/>
        <v>3.3333333333333335</v>
      </c>
    </row>
    <row r="7" spans="1:17" x14ac:dyDescent="0.2">
      <c r="A7" s="11" t="s">
        <v>81</v>
      </c>
      <c r="B7" s="12" t="s">
        <v>82</v>
      </c>
      <c r="C7" s="13">
        <v>32</v>
      </c>
      <c r="D7" s="15">
        <v>0</v>
      </c>
      <c r="E7" s="23">
        <f t="shared" si="0"/>
        <v>0</v>
      </c>
    </row>
    <row r="8" spans="1:17" x14ac:dyDescent="0.2">
      <c r="A8" s="11" t="s">
        <v>83</v>
      </c>
      <c r="B8" s="12" t="s">
        <v>84</v>
      </c>
      <c r="C8" s="13">
        <v>72</v>
      </c>
      <c r="D8" s="13">
        <v>5</v>
      </c>
      <c r="E8" s="88">
        <f t="shared" si="0"/>
        <v>6.9444444444444446</v>
      </c>
    </row>
    <row r="9" spans="1:17" x14ac:dyDescent="0.2">
      <c r="A9" s="11" t="s">
        <v>85</v>
      </c>
      <c r="B9" s="12" t="s">
        <v>86</v>
      </c>
      <c r="C9" s="13">
        <v>101</v>
      </c>
      <c r="D9" s="13">
        <v>3</v>
      </c>
      <c r="E9" s="88">
        <f t="shared" si="0"/>
        <v>2.9702970297029703</v>
      </c>
    </row>
    <row r="10" spans="1:17" x14ac:dyDescent="0.2">
      <c r="A10" s="11" t="s">
        <v>87</v>
      </c>
      <c r="B10" s="12" t="s">
        <v>88</v>
      </c>
      <c r="C10" s="13">
        <v>39</v>
      </c>
      <c r="D10" s="13">
        <v>1</v>
      </c>
      <c r="E10" s="88">
        <f t="shared" si="0"/>
        <v>2.5641025641025643</v>
      </c>
    </row>
    <row r="11" spans="1:17" x14ac:dyDescent="0.2">
      <c r="A11" s="11" t="s">
        <v>89</v>
      </c>
      <c r="B11" s="12" t="s">
        <v>90</v>
      </c>
      <c r="C11" s="13">
        <v>182</v>
      </c>
      <c r="D11" s="13">
        <v>8</v>
      </c>
      <c r="E11" s="88">
        <f t="shared" si="0"/>
        <v>4.395604395604396</v>
      </c>
    </row>
    <row r="12" spans="1:17" x14ac:dyDescent="0.2">
      <c r="A12" s="11" t="s">
        <v>91</v>
      </c>
      <c r="B12" s="12" t="s">
        <v>92</v>
      </c>
      <c r="C12" s="13">
        <v>191</v>
      </c>
      <c r="D12" s="13">
        <v>4</v>
      </c>
      <c r="E12" s="23">
        <f t="shared" si="0"/>
        <v>2.0942408376963351</v>
      </c>
    </row>
    <row r="13" spans="1:17" x14ac:dyDescent="0.2">
      <c r="A13" s="11" t="s">
        <v>93</v>
      </c>
      <c r="B13" s="12" t="s">
        <v>94</v>
      </c>
      <c r="C13" s="13">
        <v>21</v>
      </c>
      <c r="D13" s="13">
        <v>1</v>
      </c>
      <c r="E13" s="88">
        <f t="shared" si="0"/>
        <v>4.7619047619047619</v>
      </c>
    </row>
    <row r="14" spans="1:17" x14ac:dyDescent="0.2">
      <c r="A14" s="11" t="s">
        <v>95</v>
      </c>
      <c r="B14" s="12" t="s">
        <v>96</v>
      </c>
      <c r="C14" s="13">
        <v>240</v>
      </c>
      <c r="D14" s="13">
        <v>8</v>
      </c>
      <c r="E14" s="88">
        <f t="shared" si="0"/>
        <v>3.3333333333333335</v>
      </c>
    </row>
    <row r="15" spans="1:17" x14ac:dyDescent="0.2">
      <c r="A15" s="11" t="s">
        <v>97</v>
      </c>
      <c r="B15" s="12" t="s">
        <v>98</v>
      </c>
      <c r="C15" s="13">
        <v>510</v>
      </c>
      <c r="D15" s="13">
        <v>10</v>
      </c>
      <c r="E15" s="23">
        <f t="shared" si="0"/>
        <v>1.9607843137254901</v>
      </c>
      <c r="G15" s="97" t="s">
        <v>99</v>
      </c>
      <c r="H15" s="98"/>
      <c r="I15" s="99"/>
    </row>
    <row r="16" spans="1:17" x14ac:dyDescent="0.2">
      <c r="A16" s="11" t="s">
        <v>100</v>
      </c>
      <c r="B16" s="12" t="s">
        <v>101</v>
      </c>
      <c r="C16" s="13">
        <v>493</v>
      </c>
      <c r="D16" s="13">
        <v>9</v>
      </c>
      <c r="E16" s="23">
        <f t="shared" si="0"/>
        <v>1.8255578093306288</v>
      </c>
      <c r="G16" s="16" t="s">
        <v>2</v>
      </c>
      <c r="H16" s="17">
        <f>C20</f>
        <v>4326</v>
      </c>
      <c r="I16" s="18" t="s">
        <v>102</v>
      </c>
    </row>
    <row r="17" spans="1:9" x14ac:dyDescent="0.2">
      <c r="A17" s="11" t="s">
        <v>103</v>
      </c>
      <c r="B17" s="12" t="s">
        <v>104</v>
      </c>
      <c r="C17" s="13">
        <v>8</v>
      </c>
      <c r="D17" s="13">
        <v>1</v>
      </c>
      <c r="E17" s="88">
        <f t="shared" si="0"/>
        <v>12.5</v>
      </c>
      <c r="G17" s="16" t="s">
        <v>3</v>
      </c>
      <c r="H17" s="17">
        <f>D20</f>
        <v>121</v>
      </c>
      <c r="I17" s="18" t="s">
        <v>102</v>
      </c>
    </row>
    <row r="18" spans="1:9" x14ac:dyDescent="0.2">
      <c r="A18" s="11" t="s">
        <v>105</v>
      </c>
      <c r="B18" s="12" t="s">
        <v>106</v>
      </c>
      <c r="C18" s="13">
        <v>426</v>
      </c>
      <c r="D18" s="13">
        <v>13</v>
      </c>
      <c r="E18" s="88">
        <f t="shared" si="0"/>
        <v>3.051643192488263</v>
      </c>
      <c r="G18" s="16" t="s">
        <v>6</v>
      </c>
      <c r="H18" s="19">
        <f>E20</f>
        <v>2.7970411465557095</v>
      </c>
      <c r="I18" s="18" t="s">
        <v>107</v>
      </c>
    </row>
    <row r="19" spans="1:9" x14ac:dyDescent="0.2">
      <c r="A19" s="11" t="s">
        <v>108</v>
      </c>
      <c r="B19" s="12" t="s">
        <v>109</v>
      </c>
      <c r="C19" s="13">
        <v>1017</v>
      </c>
      <c r="D19" s="13">
        <v>27</v>
      </c>
      <c r="E19" s="88">
        <f t="shared" si="0"/>
        <v>2.6548672566371683</v>
      </c>
      <c r="G19" s="16" t="s">
        <v>4</v>
      </c>
      <c r="H19" s="20" t="s">
        <v>171</v>
      </c>
      <c r="I19" s="21" t="s">
        <v>107</v>
      </c>
    </row>
    <row r="20" spans="1:9" x14ac:dyDescent="0.2">
      <c r="A20" s="100" t="s">
        <v>110</v>
      </c>
      <c r="B20" s="100"/>
      <c r="C20" s="22">
        <f>SUM(C4:C19)</f>
        <v>4326</v>
      </c>
      <c r="D20" s="22">
        <f>SUM(D4:D19)</f>
        <v>121</v>
      </c>
      <c r="E20" s="23">
        <f t="shared" si="0"/>
        <v>2.7970411465557095</v>
      </c>
      <c r="G20" s="16" t="s">
        <v>111</v>
      </c>
      <c r="H20" s="101" t="s">
        <v>112</v>
      </c>
      <c r="I20" s="102"/>
    </row>
    <row r="30" spans="1:9" x14ac:dyDescent="0.2">
      <c r="B30" s="95"/>
      <c r="C30" s="95"/>
    </row>
    <row r="32" spans="1:9" x14ac:dyDescent="0.2">
      <c r="B32" s="95"/>
      <c r="C32" s="95"/>
    </row>
    <row r="46" spans="1:9" x14ac:dyDescent="0.2">
      <c r="A46" s="94" t="s">
        <v>113</v>
      </c>
      <c r="B46" s="94"/>
    </row>
    <row r="47" spans="1:9" x14ac:dyDescent="0.2">
      <c r="A47" s="95" t="s">
        <v>308</v>
      </c>
      <c r="B47" s="95"/>
    </row>
    <row r="48" spans="1:9" ht="30.75" customHeight="1" x14ac:dyDescent="0.2">
      <c r="A48" s="105" t="s">
        <v>224</v>
      </c>
      <c r="B48" s="105"/>
      <c r="C48" s="105"/>
      <c r="D48" s="105"/>
      <c r="E48" s="105"/>
      <c r="F48" s="105"/>
      <c r="G48" s="105"/>
      <c r="H48" s="105"/>
      <c r="I48" s="105"/>
    </row>
    <row r="49" spans="1:9" ht="43.5" customHeight="1" x14ac:dyDescent="0.2">
      <c r="A49" s="105" t="s">
        <v>225</v>
      </c>
      <c r="B49" s="105"/>
      <c r="C49" s="105"/>
      <c r="D49" s="105"/>
      <c r="E49" s="105"/>
      <c r="F49" s="105"/>
      <c r="G49" s="105"/>
      <c r="H49" s="105"/>
      <c r="I49" s="105"/>
    </row>
    <row r="50" spans="1:9" x14ac:dyDescent="0.2">
      <c r="A50" s="43"/>
    </row>
    <row r="51" spans="1:9" x14ac:dyDescent="0.2">
      <c r="A51" s="43"/>
    </row>
  </sheetData>
  <mergeCells count="10">
    <mergeCell ref="A48:I48"/>
    <mergeCell ref="A49:I49"/>
    <mergeCell ref="A46:B46"/>
    <mergeCell ref="A47:B47"/>
    <mergeCell ref="A1:I2"/>
    <mergeCell ref="G15:I15"/>
    <mergeCell ref="A20:B20"/>
    <mergeCell ref="H20:I20"/>
    <mergeCell ref="B30:C30"/>
    <mergeCell ref="B32:C32"/>
  </mergeCells>
  <hyperlinks>
    <hyperlink ref="I3" location="KPI_61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21</vt:i4>
      </vt:variant>
    </vt:vector>
  </HeadingPairs>
  <TitlesOfParts>
    <vt:vector size="21" baseType="lpstr">
      <vt:lpstr>KPI_61</vt:lpstr>
      <vt:lpstr>ตรวจราชการ</vt:lpstr>
      <vt:lpstr>3</vt:lpstr>
      <vt:lpstr>4</vt:lpstr>
      <vt:lpstr>6</vt:lpstr>
      <vt:lpstr>8</vt:lpstr>
      <vt:lpstr>10</vt:lpstr>
      <vt:lpstr>12</vt:lpstr>
      <vt:lpstr>19.1</vt:lpstr>
      <vt:lpstr>19.2</vt:lpstr>
      <vt:lpstr>26.1</vt:lpstr>
      <vt:lpstr>26.2</vt:lpstr>
      <vt:lpstr>27</vt:lpstr>
      <vt:lpstr>28</vt:lpstr>
      <vt:lpstr>30</vt:lpstr>
      <vt:lpstr>31</vt:lpstr>
      <vt:lpstr>33</vt:lpstr>
      <vt:lpstr>36</vt:lpstr>
      <vt:lpstr>43</vt:lpstr>
      <vt:lpstr>50</vt:lpstr>
      <vt:lpstr>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2018-10-08T07:26:39Z</dcterms:modified>
</cp:coreProperties>
</file>