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drawings/drawing22.xml" ContentType="application/vnd.openxmlformats-officedocument.drawing+xml"/>
  <Override PartName="/xl/charts/chart25.xml" ContentType="application/vnd.openxmlformats-officedocument.drawingml.chart+xml"/>
  <Override PartName="/xl/drawings/drawing23.xml" ContentType="application/vnd.openxmlformats-officedocument.drawing+xml"/>
  <Override PartName="/xl/charts/chart26.xml" ContentType="application/vnd.openxmlformats-officedocument.drawingml.chart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drawings/drawing25.xml" ContentType="application/vnd.openxmlformats-officedocument.drawing+xml"/>
  <Override PartName="/xl/charts/chart28.xml" ContentType="application/vnd.openxmlformats-officedocument.drawingml.chart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27.xml" ContentType="application/vnd.openxmlformats-officedocument.drawing+xml"/>
  <Override PartName="/xl/charts/chart30.xml" ContentType="application/vnd.openxmlformats-officedocument.drawingml.chart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PI_62" sheetId="1" r:id="rId1"/>
    <sheet name="ตรวจราชการ" sheetId="15" r:id="rId2"/>
    <sheet name="2.1" sheetId="22" r:id="rId3"/>
    <sheet name="2.2" sheetId="23" r:id="rId4"/>
    <sheet name="2.3" sheetId="24" r:id="rId5"/>
    <sheet name="2.4" sheetId="25" r:id="rId6"/>
    <sheet name="2.5" sheetId="2" r:id="rId7"/>
    <sheet name="3" sheetId="3" r:id="rId8"/>
    <sheet name="4.1" sheetId="26" r:id="rId9"/>
    <sheet name="4.2" sheetId="27" r:id="rId10"/>
    <sheet name="5" sheetId="4" r:id="rId11"/>
    <sheet name="8" sheetId="5" r:id="rId12"/>
    <sheet name="10" sheetId="6" r:id="rId13"/>
    <sheet name="12" sheetId="7" r:id="rId14"/>
    <sheet name="10.1" sheetId="8" r:id="rId15"/>
    <sheet name="10.2" sheetId="9" r:id="rId16"/>
    <sheet name="15" sheetId="13" r:id="rId17"/>
    <sheet name="17" sheetId="28" r:id="rId18"/>
    <sheet name="19" sheetId="29" r:id="rId19"/>
    <sheet name="20" sheetId="30" r:id="rId20"/>
    <sheet name="23" sheetId="31" r:id="rId21"/>
    <sheet name="26.1" sheetId="10" r:id="rId22"/>
    <sheet name="26.2" sheetId="11" r:id="rId23"/>
    <sheet name="27" sheetId="32" r:id="rId24"/>
    <sheet name="28" sheetId="12" r:id="rId25"/>
    <sheet name="30" sheetId="14" r:id="rId26"/>
    <sheet name="31" sheetId="16" r:id="rId27"/>
    <sheet name="33" sheetId="17" r:id="rId28"/>
    <sheet name="36" sheetId="18" r:id="rId29"/>
    <sheet name="38" sheetId="33" r:id="rId30"/>
    <sheet name="43" sheetId="19" r:id="rId31"/>
    <sheet name="50" sheetId="20" r:id="rId32"/>
    <sheet name="67" sheetId="21" r:id="rId33"/>
  </sheets>
  <calcPr calcId="145621"/>
</workbook>
</file>

<file path=xl/calcChain.xml><?xml version="1.0" encoding="utf-8"?>
<calcChain xmlns="http://schemas.openxmlformats.org/spreadsheetml/2006/main">
  <c r="M40" i="3" l="1"/>
  <c r="N40" i="3" s="1"/>
  <c r="L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40" i="2"/>
  <c r="M40" i="2"/>
  <c r="L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M40" i="25"/>
  <c r="L40" i="25"/>
  <c r="N40" i="25" s="1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M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L26" i="24"/>
  <c r="N26" i="24" s="1"/>
  <c r="N25" i="24"/>
  <c r="N24" i="24"/>
  <c r="C4" i="23"/>
  <c r="C5" i="23"/>
  <c r="C6" i="23"/>
  <c r="C7" i="23"/>
  <c r="C8" i="23"/>
  <c r="C9" i="23"/>
  <c r="C10" i="23"/>
  <c r="M40" i="23"/>
  <c r="N39" i="23"/>
  <c r="N38" i="23"/>
  <c r="L38" i="23"/>
  <c r="N37" i="23"/>
  <c r="N36" i="23"/>
  <c r="N35" i="23"/>
  <c r="N34" i="23"/>
  <c r="N33" i="23"/>
  <c r="N32" i="23"/>
  <c r="N31" i="23"/>
  <c r="N30" i="23"/>
  <c r="N29" i="23"/>
  <c r="N28" i="23"/>
  <c r="N27" i="23"/>
  <c r="L26" i="23"/>
  <c r="N26" i="23" s="1"/>
  <c r="L25" i="23"/>
  <c r="N25" i="23" s="1"/>
  <c r="L24" i="23"/>
  <c r="N24" i="23" s="1"/>
  <c r="L40" i="24" l="1"/>
  <c r="N40" i="24" s="1"/>
  <c r="L40" i="23"/>
  <c r="N40" i="23" s="1"/>
  <c r="M40" i="22" l="1"/>
  <c r="L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40" i="22" l="1"/>
  <c r="H21" i="1"/>
  <c r="G21" i="1"/>
  <c r="H25" i="1"/>
  <c r="G25" i="1"/>
  <c r="H9" i="22" l="1"/>
  <c r="G9" i="22"/>
  <c r="I9" i="22" l="1"/>
  <c r="M20" i="3"/>
  <c r="L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M20" i="2"/>
  <c r="L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M20" i="25"/>
  <c r="L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N4" i="25"/>
  <c r="L6" i="24"/>
  <c r="N6" i="24" s="1"/>
  <c r="N7" i="24"/>
  <c r="N10" i="24"/>
  <c r="N11" i="24"/>
  <c r="N12" i="24"/>
  <c r="N13" i="24"/>
  <c r="N14" i="24"/>
  <c r="N16" i="24"/>
  <c r="N17" i="24"/>
  <c r="N18" i="24"/>
  <c r="M20" i="24"/>
  <c r="N19" i="24"/>
  <c r="N15" i="24"/>
  <c r="N9" i="24"/>
  <c r="N8" i="24"/>
  <c r="N5" i="24"/>
  <c r="M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L6" i="23"/>
  <c r="N6" i="23" s="1"/>
  <c r="L5" i="23"/>
  <c r="N5" i="23" s="1"/>
  <c r="L4" i="23"/>
  <c r="N4" i="23" s="1"/>
  <c r="M20" i="22"/>
  <c r="L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N20" i="25" l="1"/>
  <c r="N20" i="3"/>
  <c r="N20" i="2"/>
  <c r="L20" i="24"/>
  <c r="N20" i="24" s="1"/>
  <c r="N20" i="22"/>
  <c r="N4" i="24"/>
  <c r="L20" i="23"/>
  <c r="N20" i="23" s="1"/>
  <c r="G28" i="1"/>
  <c r="G27" i="1"/>
  <c r="E6" i="3"/>
  <c r="D20" i="33" l="1"/>
  <c r="C20" i="33"/>
  <c r="H16" i="33" s="1"/>
  <c r="E19" i="33"/>
  <c r="E18" i="33"/>
  <c r="H17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H30" i="1"/>
  <c r="G30" i="1"/>
  <c r="E20" i="33" l="1"/>
  <c r="H18" i="33" s="1"/>
  <c r="H29" i="1"/>
  <c r="G29" i="1"/>
  <c r="D20" i="32"/>
  <c r="H17" i="32" s="1"/>
  <c r="E28" i="1" s="1"/>
  <c r="C20" i="32"/>
  <c r="E19" i="32"/>
  <c r="H24" i="1"/>
  <c r="G24" i="1"/>
  <c r="D20" i="30"/>
  <c r="H17" i="30" s="1"/>
  <c r="E24" i="1" s="1"/>
  <c r="C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H7" i="29"/>
  <c r="E23" i="1" s="1"/>
  <c r="H6" i="29"/>
  <c r="F4" i="29"/>
  <c r="H8" i="29" s="1"/>
  <c r="H23" i="1"/>
  <c r="G23" i="1"/>
  <c r="D23" i="1"/>
  <c r="G20" i="28"/>
  <c r="F20" i="28"/>
  <c r="G22" i="1"/>
  <c r="D20" i="28"/>
  <c r="I17" i="28" s="1"/>
  <c r="E22" i="1" s="1"/>
  <c r="C20" i="28"/>
  <c r="I16" i="28" s="1"/>
  <c r="D22" i="1" s="1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E20" i="32" l="1"/>
  <c r="H18" i="32" s="1"/>
  <c r="F28" i="1" s="1"/>
  <c r="H16" i="32"/>
  <c r="D28" i="1" s="1"/>
  <c r="E20" i="30"/>
  <c r="H18" i="30" s="1"/>
  <c r="F24" i="1" s="1"/>
  <c r="H16" i="30"/>
  <c r="D24" i="1" s="1"/>
  <c r="F23" i="1"/>
  <c r="E20" i="28"/>
  <c r="I18" i="28" s="1"/>
  <c r="F22" i="1" s="1"/>
  <c r="H16" i="1"/>
  <c r="G16" i="1"/>
  <c r="D20" i="27"/>
  <c r="H17" i="27" s="1"/>
  <c r="E16" i="1" s="1"/>
  <c r="C20" i="27"/>
  <c r="H16" i="27" s="1"/>
  <c r="D16" i="1" s="1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D20" i="26"/>
  <c r="C20" i="26"/>
  <c r="H16" i="26" s="1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6" i="24"/>
  <c r="E8" i="24"/>
  <c r="E10" i="24"/>
  <c r="E12" i="24"/>
  <c r="E13" i="24"/>
  <c r="E14" i="24"/>
  <c r="E15" i="24"/>
  <c r="E16" i="24"/>
  <c r="C4" i="24"/>
  <c r="E4" i="24" s="1"/>
  <c r="H11" i="1"/>
  <c r="G11" i="1"/>
  <c r="H10" i="1"/>
  <c r="G10" i="1"/>
  <c r="D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C20" i="25"/>
  <c r="H16" i="25" s="1"/>
  <c r="D11" i="1" s="1"/>
  <c r="E4" i="25"/>
  <c r="D20" i="24"/>
  <c r="H17" i="24" s="1"/>
  <c r="E10" i="1" s="1"/>
  <c r="E19" i="24"/>
  <c r="E18" i="24"/>
  <c r="E17" i="24"/>
  <c r="E11" i="24"/>
  <c r="E9" i="24"/>
  <c r="E7" i="24"/>
  <c r="H9" i="1"/>
  <c r="G9" i="1"/>
  <c r="E5" i="23"/>
  <c r="E6" i="23"/>
  <c r="E7" i="23"/>
  <c r="E8" i="23"/>
  <c r="E9" i="23"/>
  <c r="E10" i="23"/>
  <c r="C11" i="23"/>
  <c r="E11" i="23" s="1"/>
  <c r="C12" i="23"/>
  <c r="E12" i="23" s="1"/>
  <c r="C13" i="23"/>
  <c r="E13" i="23" s="1"/>
  <c r="C14" i="23"/>
  <c r="E14" i="23" s="1"/>
  <c r="C15" i="23"/>
  <c r="E15" i="23" s="1"/>
  <c r="C16" i="23"/>
  <c r="E16" i="23" s="1"/>
  <c r="C17" i="23"/>
  <c r="E17" i="23" s="1"/>
  <c r="C18" i="23"/>
  <c r="E18" i="23" s="1"/>
  <c r="C19" i="23"/>
  <c r="E19" i="23" s="1"/>
  <c r="E4" i="23"/>
  <c r="D20" i="23"/>
  <c r="H17" i="23" s="1"/>
  <c r="E9" i="1" s="1"/>
  <c r="H8" i="1"/>
  <c r="G8" i="1"/>
  <c r="D20" i="22"/>
  <c r="H17" i="22" s="1"/>
  <c r="E8" i="1" s="1"/>
  <c r="C20" i="22"/>
  <c r="H16" i="22" s="1"/>
  <c r="D8" i="1" s="1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20" i="26" l="1"/>
  <c r="H18" i="26" s="1"/>
  <c r="C20" i="24"/>
  <c r="H16" i="24" s="1"/>
  <c r="D10" i="1" s="1"/>
  <c r="C20" i="23"/>
  <c r="H16" i="23" s="1"/>
  <c r="D9" i="1" s="1"/>
  <c r="E20" i="27"/>
  <c r="H18" i="27" s="1"/>
  <c r="F16" i="1" s="1"/>
  <c r="H17" i="26"/>
  <c r="E20" i="25"/>
  <c r="H18" i="25" s="1"/>
  <c r="F11" i="1" s="1"/>
  <c r="E5" i="25"/>
  <c r="H17" i="25"/>
  <c r="E11" i="1" s="1"/>
  <c r="E5" i="24"/>
  <c r="E20" i="22"/>
  <c r="H18" i="22" s="1"/>
  <c r="F8" i="1" s="1"/>
  <c r="N20" i="11"/>
  <c r="M20" i="11"/>
  <c r="Q17" i="11" s="1"/>
  <c r="L20" i="11"/>
  <c r="Q16" i="11" s="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N20" i="10"/>
  <c r="M20" i="10"/>
  <c r="Q17" i="10" s="1"/>
  <c r="L20" i="10"/>
  <c r="Q16" i="10" s="1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D20" i="9"/>
  <c r="E20" i="23" l="1"/>
  <c r="H18" i="23" s="1"/>
  <c r="F9" i="1" s="1"/>
  <c r="E20" i="24"/>
  <c r="H18" i="24" s="1"/>
  <c r="F10" i="1" s="1"/>
  <c r="O20" i="11"/>
  <c r="Q18" i="11" s="1"/>
  <c r="O20" i="10"/>
  <c r="Q18" i="10" s="1"/>
  <c r="I4" i="14"/>
  <c r="J4" i="14" l="1"/>
  <c r="D6" i="14"/>
  <c r="M20" i="7"/>
  <c r="P17" i="7" s="1"/>
  <c r="L20" i="7"/>
  <c r="P16" i="7" s="1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20" i="7" l="1"/>
  <c r="P18" i="7" s="1"/>
  <c r="C46" i="15" l="1"/>
  <c r="I46" i="15"/>
  <c r="B46" i="15"/>
  <c r="C40" i="15"/>
  <c r="I40" i="15"/>
  <c r="B40" i="15"/>
  <c r="C28" i="15"/>
  <c r="I28" i="15"/>
  <c r="B28" i="15"/>
  <c r="C19" i="15"/>
  <c r="I19" i="15"/>
  <c r="B19" i="15"/>
  <c r="C18" i="15"/>
  <c r="I18" i="15"/>
  <c r="B18" i="15"/>
  <c r="C10" i="15"/>
  <c r="I10" i="15"/>
  <c r="B10" i="15"/>
  <c r="C9" i="15"/>
  <c r="I9" i="15"/>
  <c r="B9" i="15"/>
  <c r="C8" i="15"/>
  <c r="I8" i="15"/>
  <c r="B8" i="15"/>
  <c r="G20" i="1" l="1"/>
  <c r="G19" i="15" s="1"/>
  <c r="H42" i="1" l="1"/>
  <c r="H40" i="15" s="1"/>
  <c r="G42" i="1"/>
  <c r="G40" i="15" s="1"/>
  <c r="K4" i="14"/>
  <c r="D20" i="21" l="1"/>
  <c r="H17" i="21" s="1"/>
  <c r="C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H46" i="15"/>
  <c r="G46" i="15"/>
  <c r="D20" i="20"/>
  <c r="H17" i="20" s="1"/>
  <c r="C20" i="20"/>
  <c r="H16" i="20" s="1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D20" i="19"/>
  <c r="H17" i="19" s="1"/>
  <c r="C20" i="19"/>
  <c r="H16" i="19" s="1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G41" i="1"/>
  <c r="E24" i="18"/>
  <c r="E23" i="18"/>
  <c r="C27" i="18"/>
  <c r="E25" i="18" s="1"/>
  <c r="H40" i="1"/>
  <c r="G40" i="1"/>
  <c r="D20" i="17"/>
  <c r="C20" i="17"/>
  <c r="H16" i="17" s="1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H39" i="1"/>
  <c r="G39" i="1"/>
  <c r="D20" i="16"/>
  <c r="C20" i="16"/>
  <c r="H16" i="16" s="1"/>
  <c r="D39" i="1" s="1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G38" i="1"/>
  <c r="D38" i="1"/>
  <c r="E38" i="1"/>
  <c r="C8" i="14"/>
  <c r="B8" i="14"/>
  <c r="D5" i="14"/>
  <c r="D7" i="14"/>
  <c r="D4" i="14"/>
  <c r="F38" i="1" s="1"/>
  <c r="D40" i="1" l="1"/>
  <c r="D25" i="1"/>
  <c r="E41" i="1"/>
  <c r="E27" i="1"/>
  <c r="F41" i="1"/>
  <c r="F27" i="1"/>
  <c r="D41" i="1"/>
  <c r="D27" i="1"/>
  <c r="E46" i="15"/>
  <c r="E30" i="1"/>
  <c r="D46" i="15"/>
  <c r="D30" i="1"/>
  <c r="E42" i="1"/>
  <c r="E40" i="15" s="1"/>
  <c r="E29" i="1"/>
  <c r="D42" i="1"/>
  <c r="D40" i="15" s="1"/>
  <c r="D29" i="1"/>
  <c r="D8" i="14"/>
  <c r="E20" i="21"/>
  <c r="H18" i="21" s="1"/>
  <c r="H16" i="21"/>
  <c r="E20" i="20"/>
  <c r="H18" i="20" s="1"/>
  <c r="E20" i="19"/>
  <c r="H18" i="19" s="1"/>
  <c r="E20" i="17"/>
  <c r="H18" i="17" s="1"/>
  <c r="H17" i="17"/>
  <c r="E20" i="16"/>
  <c r="H18" i="16" s="1"/>
  <c r="F39" i="1" s="1"/>
  <c r="H17" i="16"/>
  <c r="E39" i="1" s="1"/>
  <c r="H37" i="1"/>
  <c r="H28" i="15" s="1"/>
  <c r="G37" i="1"/>
  <c r="G28" i="15" s="1"/>
  <c r="D20" i="13"/>
  <c r="C20" i="13"/>
  <c r="H16" i="13" s="1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H36" i="1"/>
  <c r="G36" i="1"/>
  <c r="D20" i="12"/>
  <c r="C20" i="12"/>
  <c r="H16" i="12" s="1"/>
  <c r="D36" i="1" s="1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H35" i="1"/>
  <c r="G35" i="1"/>
  <c r="H34" i="1"/>
  <c r="G34" i="1"/>
  <c r="E20" i="11"/>
  <c r="D20" i="11"/>
  <c r="H17" i="11" s="1"/>
  <c r="E35" i="1" s="1"/>
  <c r="C20" i="11"/>
  <c r="H16" i="11" s="1"/>
  <c r="D35" i="1" s="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E20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4" i="10"/>
  <c r="D20" i="10"/>
  <c r="H17" i="10" s="1"/>
  <c r="E34" i="1" s="1"/>
  <c r="C20" i="10"/>
  <c r="H16" i="10" s="1"/>
  <c r="D34" i="1" s="1"/>
  <c r="H20" i="1"/>
  <c r="H19" i="15" s="1"/>
  <c r="H17" i="9"/>
  <c r="E20" i="1" s="1"/>
  <c r="E19" i="15" s="1"/>
  <c r="C20" i="9"/>
  <c r="H16" i="9" s="1"/>
  <c r="D20" i="1" s="1"/>
  <c r="D19" i="15" s="1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H19" i="1"/>
  <c r="H18" i="15" s="1"/>
  <c r="G19" i="1"/>
  <c r="G18" i="15" s="1"/>
  <c r="D20" i="8"/>
  <c r="H17" i="8" s="1"/>
  <c r="E19" i="1" s="1"/>
  <c r="E18" i="15" s="1"/>
  <c r="C20" i="8"/>
  <c r="H16" i="8" s="1"/>
  <c r="D19" i="1" s="1"/>
  <c r="D18" i="15" s="1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D20" i="7"/>
  <c r="H17" i="7" s="1"/>
  <c r="C20" i="7"/>
  <c r="H16" i="7" s="1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D20" i="6"/>
  <c r="H17" i="6" s="1"/>
  <c r="C20" i="6"/>
  <c r="H16" i="6" s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H10" i="15"/>
  <c r="G10" i="15"/>
  <c r="D20" i="5"/>
  <c r="H17" i="5" s="1"/>
  <c r="E10" i="15" s="1"/>
  <c r="C20" i="5"/>
  <c r="H16" i="5" s="1"/>
  <c r="D10" i="15" s="1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H17" i="1"/>
  <c r="G17" i="1"/>
  <c r="E40" i="1" l="1"/>
  <c r="E25" i="1"/>
  <c r="F40" i="1"/>
  <c r="F25" i="1"/>
  <c r="D37" i="1"/>
  <c r="D28" i="15" s="1"/>
  <c r="D21" i="1"/>
  <c r="F46" i="15"/>
  <c r="F30" i="1"/>
  <c r="F42" i="1"/>
  <c r="F40" i="15" s="1"/>
  <c r="F29" i="1"/>
  <c r="E20" i="13"/>
  <c r="H18" i="13" s="1"/>
  <c r="E20" i="9"/>
  <c r="H18" i="9" s="1"/>
  <c r="F20" i="1" s="1"/>
  <c r="F19" i="15" s="1"/>
  <c r="H17" i="13"/>
  <c r="E20" i="12"/>
  <c r="H18" i="12" s="1"/>
  <c r="F36" i="1" s="1"/>
  <c r="H17" i="12"/>
  <c r="E36" i="1" s="1"/>
  <c r="F20" i="11"/>
  <c r="H18" i="11" s="1"/>
  <c r="F35" i="1" s="1"/>
  <c r="F20" i="10"/>
  <c r="H18" i="10" s="1"/>
  <c r="F34" i="1" s="1"/>
  <c r="E20" i="8"/>
  <c r="H18" i="8" s="1"/>
  <c r="F19" i="1" s="1"/>
  <c r="F18" i="15" s="1"/>
  <c r="E20" i="7"/>
  <c r="H18" i="7" s="1"/>
  <c r="E20" i="6"/>
  <c r="H18" i="6" s="1"/>
  <c r="E20" i="5"/>
  <c r="H18" i="5" s="1"/>
  <c r="F10" i="15" s="1"/>
  <c r="D20" i="4"/>
  <c r="H17" i="4" s="1"/>
  <c r="E17" i="1" s="1"/>
  <c r="C20" i="4"/>
  <c r="H16" i="4" s="1"/>
  <c r="D17" i="1" s="1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13" i="1"/>
  <c r="H9" i="15" s="1"/>
  <c r="G13" i="1"/>
  <c r="G9" i="15" s="1"/>
  <c r="E37" i="1" l="1"/>
  <c r="E28" i="15" s="1"/>
  <c r="E21" i="1"/>
  <c r="F37" i="1"/>
  <c r="F28" i="15" s="1"/>
  <c r="F21" i="1"/>
  <c r="E20" i="4"/>
  <c r="H18" i="4" s="1"/>
  <c r="F17" i="1" s="1"/>
  <c r="D20" i="3"/>
  <c r="C20" i="3"/>
  <c r="H16" i="3" s="1"/>
  <c r="D13" i="1" s="1"/>
  <c r="D9" i="15" s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5" i="3"/>
  <c r="E4" i="3"/>
  <c r="H12" i="1"/>
  <c r="H8" i="15" s="1"/>
  <c r="G12" i="1"/>
  <c r="G8" i="15" s="1"/>
  <c r="D20" i="2"/>
  <c r="H17" i="2" s="1"/>
  <c r="E13" i="1" s="1"/>
  <c r="E9" i="15" s="1"/>
  <c r="C20" i="2"/>
  <c r="H16" i="2" s="1"/>
  <c r="D12" i="1" s="1"/>
  <c r="D8" i="15" s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12" i="1" l="1"/>
  <c r="E8" i="15" s="1"/>
  <c r="E20" i="3"/>
  <c r="H18" i="3" s="1"/>
  <c r="F13" i="1" s="1"/>
  <c r="F9" i="15" s="1"/>
  <c r="H17" i="3"/>
  <c r="E20" i="2"/>
  <c r="H18" i="2" s="1"/>
  <c r="F12" i="1" s="1"/>
  <c r="F8" i="15" s="1"/>
</calcChain>
</file>

<file path=xl/sharedStrings.xml><?xml version="1.0" encoding="utf-8"?>
<sst xmlns="http://schemas.openxmlformats.org/spreadsheetml/2006/main" count="2444" uniqueCount="282">
  <si>
    <t>ลำดับ</t>
  </si>
  <si>
    <t>ตัวชี้วัด</t>
  </si>
  <si>
    <t>เป้าหมาย</t>
  </si>
  <si>
    <t>ผลงาน</t>
  </si>
  <si>
    <t>เกณฑ์</t>
  </si>
  <si>
    <t>ผลลัพธ์</t>
  </si>
  <si>
    <t>ร้อยละ</t>
  </si>
  <si>
    <t>ร้อยละของเด็กอายุ 0-5 ปี สูงดีสมส่วน และส่วนสูงเฉลี่ยที่อายุ 5 ปี</t>
  </si>
  <si>
    <t>เด็กไทยมีระดับสติปัญญาเฉลี่ยไม่ต่ำกว่า 100</t>
  </si>
  <si>
    <t>ร้อยละของเด็กวัยเรียน สูงดีสมส่วน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</si>
  <si>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</si>
  <si>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อัตราตายของผู้ป่วยโรคหลอดเลือดสมอง</t>
  </si>
  <si>
    <t>ร้อยละการส่งต่อผู้ป่วยนอกเขตสุขภาพลดลง</t>
  </si>
  <si>
    <t>อัตราตายทารกแรกเกิด</t>
  </si>
  <si>
    <t xml:space="preserve"> ร้อยละของผู้ป่วยนอกได้รับบริการการแพทย์แผนไทยและการแพทย์ทางเลือก</t>
  </si>
  <si>
    <t>อัตราตายผู้ป่วยติดเชื้อในกระแสเลือดแบบรุนแรงชนิด community-acquired</t>
  </si>
  <si>
    <t>ร้อยละของผู้ป่วย CKD ที่มีอัตราการลดลงของ eGFR&lt;4 ml/min/1.73m2/yr</t>
  </si>
  <si>
    <t>ร้อยละของประชากรเข้าถึงบริการการแพทย์ฉุกเฉิน</t>
  </si>
  <si>
    <t>แหล่ง</t>
  </si>
  <si>
    <t>HDC</t>
  </si>
  <si>
    <t>Database</t>
  </si>
  <si>
    <t>ปรเมษฐ  แควภูเขียว</t>
  </si>
  <si>
    <t>นักวิชาการสาธารณสุขชำนาญการ</t>
  </si>
  <si>
    <t>ร้อยละของเด็กอายุ 0-5 ปี มีพัฒนาการสมวัย</t>
  </si>
  <si>
    <t>รหัส</t>
  </si>
  <si>
    <t>หน่วยบริการ</t>
  </si>
  <si>
    <t>04037</t>
  </si>
  <si>
    <t>รพ.สต.กวางโจน</t>
  </si>
  <si>
    <t>04038</t>
  </si>
  <si>
    <t>รพ.สต.บัวพักเกวียน</t>
  </si>
  <si>
    <t>04039</t>
  </si>
  <si>
    <t>รพ.สต.หนองบัวพรม</t>
  </si>
  <si>
    <t>04040</t>
  </si>
  <si>
    <t>รพ.สต.มูลกระบือ</t>
  </si>
  <si>
    <t>04041</t>
  </si>
  <si>
    <t>รพ.สต.หนองแซง</t>
  </si>
  <si>
    <t>04042</t>
  </si>
  <si>
    <t>รพ.สต.บ้านลาด</t>
  </si>
  <si>
    <t>04043</t>
  </si>
  <si>
    <t>รพ.สต.กุดยม</t>
  </si>
  <si>
    <t>04044</t>
  </si>
  <si>
    <t>รพ.สต.บ้านเพชร</t>
  </si>
  <si>
    <t>04045</t>
  </si>
  <si>
    <t>รพ.สต.ภูดิน</t>
  </si>
  <si>
    <t>04046</t>
  </si>
  <si>
    <t>รพ.สต.กุดจอก</t>
  </si>
  <si>
    <t>04047</t>
  </si>
  <si>
    <t>รพ.สต.แดงสว่าง</t>
  </si>
  <si>
    <t>04048</t>
  </si>
  <si>
    <t>รพ.สต.โนนเสลา</t>
  </si>
  <si>
    <t>สรุปผลการดำเนินงาน</t>
  </si>
  <si>
    <t>04049</t>
  </si>
  <si>
    <t>รพ.สต.โอโล</t>
  </si>
  <si>
    <t>คน</t>
  </si>
  <si>
    <t>04050</t>
  </si>
  <si>
    <t>รพ.สต.บ้านธาตุ</t>
  </si>
  <si>
    <t>04051</t>
  </si>
  <si>
    <t>รพ.สต.บ้านดอน</t>
  </si>
  <si>
    <t>%</t>
  </si>
  <si>
    <t>10978</t>
  </si>
  <si>
    <t>รพ.ภูเขียวเฉลิมพระเกียรติ</t>
  </si>
  <si>
    <t>รวม</t>
  </si>
  <si>
    <t>สรุป</t>
  </si>
  <si>
    <t>ผ่าน</t>
  </si>
  <si>
    <t>ที่มา : HDC</t>
  </si>
  <si>
    <t>&gt; 80</t>
  </si>
  <si>
    <t>Back</t>
  </si>
  <si>
    <t>Link</t>
  </si>
  <si>
    <t>รวม 15 แผนงาน 45 โครงการ 80 ตัวชี้วัด</t>
  </si>
  <si>
    <t>&gt; 50</t>
  </si>
  <si>
    <t>ไม่ผ่าน</t>
  </si>
  <si>
    <t>&gt; 66</t>
  </si>
  <si>
    <t>8. ร้อยละเด็กกลุ่มอายุ 0-12 ปีฟันดีไม่มีผุ (cavity free)</t>
  </si>
  <si>
    <t>&gt; 54</t>
  </si>
  <si>
    <t>10. ร้อยละของวัยทำงานอายุ 30-44 ปี มีค่าดัชนีมวลกายปกติ</t>
  </si>
  <si>
    <t>&gt; 55</t>
  </si>
  <si>
    <t>หมายเหตุ</t>
  </si>
  <si>
    <t>จำนวนประชากรวัยทำงานอายุ 30 ปี - 44 ปี 11 เดือน 29 วัน ที่ชั่งน้ำหนักวัดส่วนสูงทั้งหมด ประมวลผลจากแฟ้ม NCDSCREEN</t>
  </si>
  <si>
    <t>ซึ่งตามนโยบายของแฟ้มแล้ว จะเก็บข้อมูลคนที่ไม่ป่วยด้วยโรคเบาหวาน/ความดันโลหิต ที่มาคัดกรอง โดยอายุที่ 35 ปีขึ้นไป</t>
  </si>
  <si>
    <t>ดังนั้นจะขาดข้อมูลในส่วนประชากรอายุ 30-34 ปี แต่ก็มีบางจังหวัดที่ยังคัดกรองประชากรที่อายุ 15 ปีขึ้นไปด้วยเช่นกัน </t>
  </si>
  <si>
    <t>12. ร้อยละของ Healthy Ageing</t>
  </si>
  <si>
    <t>ประเมินจากผู้สูงอายุไทย อายุตั้งแต่ 60 ปีบริบูรณ์ขึ้นไป ในเขตพื้นที่รับผิดชอบ</t>
  </si>
  <si>
    <t>รหัส 1B1280 ติดสังคม (ADL 12-20 คะแนน) </t>
  </si>
  <si>
    <t>รหัส 1B1281 ติดบ้าน (ADL 5-11 คะแนน) </t>
  </si>
  <si>
    <t>รหัส 1B1282 ภาวะติดเตียง (ADL 0-4 คะแนน)</t>
  </si>
  <si>
    <t>อัตราผู้ป่วยความดันโลหิตสูงรายใหม่จากกลุ่มเสี่ยงและสงสัยป่วยความดันโลหิตสูง</t>
  </si>
  <si>
    <t>อัตราผู้ป่วยเบาหวานรายใหม่จากกลุ่มเสี่ยงเบาหวาน</t>
  </si>
  <si>
    <t xml:space="preserve">19.1 อัตราผู้ป่วยเบาหวานรายใหม่จากกลุ่มเสี่ยงเบาหวาน </t>
  </si>
  <si>
    <t>&lt; 2.40</t>
  </si>
  <si>
    <t>19.2 อัตรากลุ่มสงสัยป่วยความดันโลหิตสูงในเขตรับผิดชอบได้รับการวัดความดันโลหิตที่บ้าน</t>
  </si>
  <si>
    <t>ร้อยละโรคความดันโลหิตสูงที่ควบคุมได้</t>
  </si>
  <si>
    <t>ร้อยละของผู้ป่วยโรคเบาหวานที่ควบคุมได้</t>
  </si>
  <si>
    <t>26.1 ร้อยละของผู้ป่วยโรคเบาหวานที่ควบคุมได้</t>
  </si>
  <si>
    <t>&gt;= 40</t>
  </si>
  <si>
    <t>ผู้ป่วยที่อยู่ในเขตรับผิดชอบ Typearea 1,3</t>
  </si>
  <si>
    <t>ผู้ป่วย</t>
  </si>
  <si>
    <t>ได้ตรวจ</t>
  </si>
  <si>
    <t>ควบคุมได้</t>
  </si>
  <si>
    <t>26.1 ร้อยละของผู้ป่วยโรคความดันโลหิตสูงที่ควบคุมได้</t>
  </si>
  <si>
    <t>&gt;= 50</t>
  </si>
  <si>
    <t>27.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</si>
  <si>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&gt;= 80</t>
  </si>
  <si>
    <t>&lt; 7</t>
  </si>
  <si>
    <t>30. ร้อยละการส่งต่อผู้ป่วยนอกเขตสุขภาพลดลง</t>
  </si>
  <si>
    <t>ไตรมาส</t>
  </si>
  <si>
    <t>ไตรมาสที่ 1</t>
  </si>
  <si>
    <t>ไตรมาสที่ 2</t>
  </si>
  <si>
    <t>ไตรมาสที่ 3</t>
  </si>
  <si>
    <t>ไตรมาสที่ 4</t>
  </si>
  <si>
    <t>ผลลัพธ์ (A-B)/A*100</t>
  </si>
  <si>
    <t>30. อัตราตายทารกแรกเกิด อายุน้อยกว่าหรือเท่ากับ 28 วัน</t>
  </si>
  <si>
    <t>5 ต่อ 1000</t>
  </si>
  <si>
    <t>33.  ร้อยละของผู้ป่วยนอกได้รับบริการการแพทย์แผนไทยและการแพทย์ทางเลือก</t>
  </si>
  <si>
    <t>รวมตัวชี้วัดกระทรวง HDC คลิกที่นี่</t>
  </si>
  <si>
    <t>36. อัตราตายผู้ป่วยติดเชื้อในกระแสเลือดแบบรุนแรงชนิด community-acquired</t>
  </si>
  <si>
    <t>D</t>
  </si>
  <si>
    <t>A</t>
  </si>
  <si>
    <t>B</t>
  </si>
  <si>
    <t>C</t>
  </si>
  <si>
    <t>A+C</t>
  </si>
  <si>
    <t>จำนวน</t>
  </si>
  <si>
    <t>(A+C)/D *100</t>
  </si>
  <si>
    <t>&lt; 30</t>
  </si>
  <si>
    <t>คำอธิบาย</t>
  </si>
  <si>
    <t>D = จำนวนผู้ป่วยติดเชื้อในกระแสเลือดแบบรุนแรงชนิด community-acquired ทั้งหมดที่ลง ICD 10 รหัส R65.1 และ R57.2 ใน Principle Diagnosis และ Comorbidity ไม่นับรวมที่ลงใน Post Admission Comorbidity (complication) และไม่นับรวมผู้ป่วย palliative (รหัส Z51.5)</t>
  </si>
  <si>
    <t>A = จำนวนผู้ป่วยที่เสียชีวิต(dead) จากภาวะการติดเชื้อในกระแสเลือดแบบรุนแรงชนิด community-acquired ที่ลง ICD10 รหัส R65.1 และ R57.2 ใน Principle Diagnosis และ Comorbidity ไม่นับรวมที่ลงใน Post Admission Comorbidity (complication) และไม่นับรวมผู้ป่วย palliative (รหัส Z51.5)</t>
  </si>
  <si>
    <t xml:space="preserve">B = จำนวนผู้ป่วยปฏิเสธการรักษา จากภาวะการติดเชื้อในกระแสเลือดแบบรุนแรงชนิด community-acquired ที่ลง ICD 10 รหัส R65.1 และ R57.2 ใน Principle Diagnosis และ Comorbidity ไม่นับรวมที่ลงใน Post Admission Comorbidity (complication) และไม่นับรวมผู้ป่วย palliative(รหัส Z51.5) โดยมีสถานภาพการจำหน่าย (Discharge status) = 2 ปฏิเสธการรักษา,และวิธีการจำหน่าย (Discharge type) = 2 ดีขึ้น </t>
  </si>
  <si>
    <t>C = จำนวนผู้ป่วยปฏิเสธการรักษาเพื่อนำกลับไปเสียชีวิตที่บ้าน (against advise) จากภาวะการติดเชื้อในกระแสเลือดแบบรุนแรงชนิด community-acquired ที่ลง ICD 10 รหัส R65.1 และ R57.2 ใน Principle Diagnosis และ Comorbidity ไม่นับรวมที่ลงใน Post Admission Comorbidity (complication) และไม่นับรวมผู้ป่วย palliative(รหัส Z51.5) โดยมีสถานภาพการจำหน่าย (Discharge status) = 2 ปฏิเสธการรักษา,และวิธีการจำหน่าย (Discharge type) = 3 ไม่ดีขึ้น</t>
  </si>
  <si>
    <t>43. ร้อยละของผู้ป่วย CKD ที่มีอัตราการลดลงของ eGFR&lt;4 ml/min/1.73m2/yr</t>
  </si>
  <si>
    <t>&gt; 65</t>
  </si>
  <si>
    <t>&lt; 12</t>
  </si>
  <si>
    <t>50. * อัตราการเสียชีวิตของผู้เจ็บป่วยวิกฤตฉุกเฉิน ภายใน 24 ชั่วโมง ในโรงพยาบาลระดับ F2 ขึ้นไป (ทั้งที่ ER และ Admit)</t>
  </si>
  <si>
    <t>67. 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</si>
  <si>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>&gt; 70</t>
  </si>
  <si>
    <t>เป้าหมาย B</t>
  </si>
  <si>
    <t>ผลงาน A</t>
  </si>
  <si>
    <r>
      <rPr>
        <b/>
        <sz val="10"/>
        <color rgb="FF333333"/>
        <rFont val="Tahoma"/>
        <family val="2"/>
        <scheme val="major"/>
      </rPr>
      <t>B</t>
    </r>
    <r>
      <rPr>
        <sz val="10"/>
        <color rgb="FF333333"/>
        <rFont val="Tahoma"/>
        <family val="2"/>
        <scheme val="major"/>
      </rPr>
      <t xml:space="preserve"> หมายถึง จำนวนประชากรอายุ 35 ปี ขึ้นไป ในเขตรับผิดชอบทั้งหมด มีค่าระดับน้ำตาลอดอาหาร (FPG) อยู่ระหว่าง 100-125 mg/dl หรือมีค่าระดับน้ำตาลโดยไม่อดอาหาร (RPG) อยู่ระหว่าง 140-199 mg/dl ในปีที่ผ่านมา</t>
    </r>
  </si>
  <si>
    <r>
      <rPr>
        <b/>
        <sz val="10"/>
        <color rgb="FF333333"/>
        <rFont val="Tahoma"/>
        <family val="2"/>
        <scheme val="major"/>
      </rPr>
      <t>A</t>
    </r>
    <r>
      <rPr>
        <sz val="10"/>
        <color rgb="FF333333"/>
        <rFont val="Tahoma"/>
        <family val="2"/>
        <scheme val="major"/>
      </rPr>
      <t xml:space="preserve"> หมายถึง จำนวนประชากรอายุ 35 ปี ขึ้นไป ในเขตรับผิดชอบ มีค่าระดับน้ำตาลอดอาหาร (FPG) อยู่ระหว่าง 100-125 mg/dl หรือมีค่าระดับน้ำตาลโดยไม่อดอาหาร (RPG) อยู่ระหว่าง 140-199 mg/dl ในปีที่ผ่านมา ได้รับการวินิจฉัยว่าเป็นโรคเบาหวานรายใหม่ และขึ้นทะเบียนในปีงบประมาณปัจจุบัน</t>
    </r>
  </si>
  <si>
    <t>&gt;10</t>
  </si>
  <si>
    <t>อัตราส่วนการตายมารดาไทย ( ไม่เกิน 20 ต่อการเกิดมีชีพแสนคน  )</t>
  </si>
  <si>
    <t>รายงาน</t>
  </si>
  <si>
    <t>อัตราการคลอดมีชีพในหญิงอายุ 15-19 ปี (40 ต่อจํานวนประชากรหญิงอายุ 15-19 ปีพันคน)</t>
  </si>
  <si>
    <t>ร้อยละของตำบลที่มีระบบการส่งเสริมสุขภาพดูแลผู้สูงอายุระยะยาว (Long Term Care) ในชุมชนผ่านเกณฑ์     ( ร้อยละ 60  )</t>
  </si>
  <si>
    <t>ร้อยละของคณะกรรมการพัฒนาคุณภาพชีวิตระดับอำเภอที่มีคุณภาพ (พชอ.) (District Health Board : DHB)</t>
  </si>
  <si>
    <t>PA1</t>
  </si>
  <si>
    <t>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</si>
  <si>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PA2</t>
  </si>
  <si>
    <t>&gt; 60</t>
  </si>
  <si>
    <t>อัตราการเสียชีวิตจากการจมน้ำของเด็กอายุน้อยกว่า 15 ปี  ( ≤ 4.5 ต่อประชากรเด็กอายุต่ำกว่า 15 ปีแสนคน  )</t>
  </si>
  <si>
    <t>อัตราการเสียชีวิตจากการบาดเจ็บทางถนน     ( **ไม่เกิน 14 ต่อแสนประชากร เกณฑ์  )</t>
  </si>
  <si>
    <t>อัตราผู้ป่วยเบาหวานรายใหม่จากกลุ่มเสี่ยงเบาหวาน และอัตราประชากรกลุ่มสงสัยป่วยความดันโลหิตสูง ในเขตรับผิดชอบได้รับการวัดความดันโลหิตที่บ้าน</t>
  </si>
  <si>
    <t>ร้อยละของโรงพยาบาลที่พัฒนาอนามัยสิ่งแวดล้อมได้ตามเกณฑ์ Green &amp; Clean Hospital</t>
  </si>
  <si>
    <t>PA3</t>
  </si>
  <si>
    <t>โรงพยาบาลผ่านเกณฑ์ฯ ระดับพื้นฐาน  PA3     ( ร้อยละ100  )</t>
  </si>
  <si>
    <t>โรงพยาบาลผ่านเกณฑ์ฯ ระดับดี  PA3     (  ร้อยละ 50  )</t>
  </si>
  <si>
    <t>โรงพยาบาลผ่านเกณฑ์ฯ ระดับดีมาก  PA3     ( ร้อยละ20  )</t>
  </si>
  <si>
    <t xml:space="preserve">ร้อยละของคลินิกหมอครอบครัวที่เปิดดำเนินการในพื้นที่ (Primary Care Cluster) ผลงานสะสม  PA4    PA2   ( **อย่างน้อยร้อยละ 90  ) </t>
  </si>
  <si>
    <t>PA4</t>
  </si>
  <si>
    <t>ร้อยละของคลินิกหมอครอบครัวที่เปิดดำเนินการในพื้นที่ (Primary Care Cluster)ปี61  PA4    PA2   ( **อย่างน้อยร้อยละ 90  )</t>
  </si>
  <si>
    <t>ร้อยละของคลินิกหมอครอบครัวที่เปิดดำเนินการในพื้นที่ (Primary Care Cluster)ปี60  PA4    PA2   ( **อย่างน้อยร้อยละ 90  )</t>
  </si>
  <si>
    <t>ร้อยละของคลินิกหมอครอบครัวที่เปิดดำเนินการในพื้นที่ (Primary Care Cluster)ปี59  PA4    PA2   ( **อย่างน้อยร้อยละ 90  )</t>
  </si>
  <si>
    <t>ร้อยละของโรงพยาบาลที่ใช้ยาอย่างสมเหตุสมผล</t>
  </si>
  <si>
    <t xml:space="preserve">ร้อยละของโรงพยาบาลที่ใช้ยาอย่างสมเหตุสมผล (RDU) ขั้นที่ 1  PA5     (  ≥ ร้อยละ 80  ) </t>
  </si>
  <si>
    <t>ร้อยละของโรงพยาบาลที่ใช้ยาอย่างสมเหตุสมผล (RDU) ขั้นที่ 2  PA5     (  ≥ ร้อยละ 20  )</t>
  </si>
  <si>
    <t xml:space="preserve">ร้อยละของโรงพยาบาลที่มีระบบจัดการการดื้อยาต้านจุลชีพอย่างบูรณาการ AMR  PA5     (  ≥ ร้อยละ 70  ) </t>
  </si>
  <si>
    <t>ร้อยละการส่งต่อผู้ป่วยนอกเขตสุขภาพ 4สาขา (สาขาโรคหัวใจ, โรคมะเร็ง, บาดเจ็บและฉุกเฉิน และทารกแรกเกิด)     ( ลดลงร้อยละ 10  )</t>
  </si>
  <si>
    <t>ร้อยละของผู้ป่วยนอกได้รับบริการการแพทย์แผนไทยและการแพทย์ทางเลือก     ( อย่างน้อยร้อยละ 20  )</t>
  </si>
  <si>
    <t>ร้อยละของผู้ป่วยนอกได้รับบริการการแพทย์แผนไทยและการแพทย์ทางเลือก (รพศ./รพท.)     ( อย่างน้อยร้อยละ 10  )</t>
  </si>
  <si>
    <t>ร้อยละของผู้ป่วยนอกได้รับบริการการแพทย์แผนไทยและการแพทย์ทางเลือก (รพช.)     (  อย่างน้อยร้อยละ 20  )</t>
  </si>
  <si>
    <t>ร้อยละของผู้ป่วยนอกได้รับบริการการแพทย์แผนไทยและการแพทย์ทางเลือก (รพ.สต.)     ( อย่างน้อยร้อยละ30  )</t>
  </si>
  <si>
    <t>PA5</t>
  </si>
  <si>
    <t>ร้อยละโรงพยาบาลตั้งแต่ระดับ F2 ขึ้นไปสามารถให้ยาละลายลิ่มเลือด (Fibrinolytic drug) ในผู้ป่วย STEMI ได้</t>
  </si>
  <si>
    <t>อัตราตายจากโรคหลอดเลือดหัวใจ     ( 27 ต่อประชากรแสนคน  )</t>
  </si>
  <si>
    <t>อัตราส่วนของจำนวนผู้ยินยอมบริจาคอวัยวะจากผู้ป่วยสมองตาย ต่อจำนวนผู้ป่วยเสียชีวิตในโรงพยาบาล     ( 0.7 : 100  )</t>
  </si>
  <si>
    <t>ร้อยละของผู้ป่วยยาเสพติดที่ได้รับการบำบัดรักษา และหยุดเสพต่อเนื่อง (remission)     ( ร้อยละ 90  )</t>
  </si>
  <si>
    <t>ร้อยละของผู้ป่วยที่เข้ารับการผ่าตัด (One Day Surgery,Minimally Invasive Surgery)</t>
  </si>
  <si>
    <t xml:space="preserve">ร้อยละของจำนวนผู้ป่วยที่ได้รับวินิจฉัยตาม 12 โรคหัตถการ ได้รับบริการแบบ One Day Surgery   PA6     ( ร้อยละ 15  ) </t>
  </si>
  <si>
    <t>ร้อยละของผู้ป่วยที่เข้ารับการผ่าตัดแบบ Minimally Invasive Surgery   PA6     ( ร้อยละ 10  )</t>
  </si>
  <si>
    <t>PA6</t>
  </si>
  <si>
    <t xml:space="preserve">อัตราความสำเร็จการรักษาผู้ป่วยวัณโรคปอดรายใหม่  PA8    PA3   ( ร้อยละ 85  ) </t>
  </si>
  <si>
    <t>PA8</t>
  </si>
  <si>
    <t>PA7</t>
  </si>
  <si>
    <t>จำนวนเมืองสมุนไพร  PA9     ( จังหวัดสุรินทร์  )</t>
  </si>
  <si>
    <t xml:space="preserve">มูลค่าของการใช้สมุนไพรในสถานบริการสาธารณสุขเพิ่มขึ้น ร้อยละ 15  PA9     ( ร้อยละ15  ) </t>
  </si>
  <si>
    <t>PA9</t>
  </si>
  <si>
    <t>ร้อยละของหน่วยงานที่มีการนำดัชนีความสุขของคนทำงาน (Happinometer) ไปใช้     ( ร้อยละ 60  )</t>
  </si>
  <si>
    <t>ร้อยละของหน่วยงานที่มีการนำดัชนีความสุขของคนทำงาน (Happinometer) ไปใช้ระดับ 3     ( ร้อยละ 60  )</t>
  </si>
  <si>
    <t>ร้อยละของหน่วยงานที่มีการนำดัชนีความสุขของคนทำงาน (Happinometer) ไปใช้ระดับ 4     ( ร้อยละ 60  )</t>
  </si>
  <si>
    <t>ร้อยละของหน่วยงานที่มีการนำดัชนีความสุขของคนทำงาน (Happinometer) ไปใช้ระดับ 5     ( ร้อยละ 60  )</t>
  </si>
  <si>
    <t>อัตราการคงอยู่ของบุคลากรด้านสุขภาพ (Retention Rate)  PA10    PA4   ( ไม่น้อยกว่าร้อยละ 85  )</t>
  </si>
  <si>
    <t>PA10</t>
  </si>
  <si>
    <t>ร้อยละของหน่วยงานในสังกัดกระทรวงสาธารณสุขผ่านเกณฑ์การประเมิน ITA     ( ร้อยละ 90  )</t>
  </si>
  <si>
    <t>ร้อยละของสำนักงานสาธารณสุขจังหวัดผ่านเกณฑ์การประเมิน ITA     ( ร้อยละ 90  )</t>
  </si>
  <si>
    <t>ร้อยละของสำนักงานสาธารณสุขอำเภอผ่านเกณฑ์การประเมิน ITA     ( ร้อยละ 90  )</t>
  </si>
  <si>
    <t>ร้อยละของโรงพยาบาลศูนย์/โรงพยาบาลทั่วไปผ่านเกณฑ์การประเมิน ITA     ( ร้อยละ 90  )</t>
  </si>
  <si>
    <t>ร้อยละของโรงพยาบาลชุมชนผ่านเกณฑ์การประเมิน ITA     ( ร้อยละ 90  )</t>
  </si>
  <si>
    <t>ร้อยละของการจัดซื้อร่วมของยา เวชภัณฑ์ที่ไม่ใช่ยา วัสดุวิทยาศาสตร์ และวัสดุทันตกรรม     ( ร้อยละ 20  )</t>
  </si>
  <si>
    <t>ร้อยละของการจัดซื้อร่วมของยา     ( ร้อยละ 20  )</t>
  </si>
  <si>
    <t>ร้อยละของการจัดซื้อร่วมของ วัสดุวิทยาศาสตร์     ( ร้อยละ 20  )</t>
  </si>
  <si>
    <t>ร้อยละของการจัดซื้อร่วมของ วัสดุทันตกรรม     ( ร้อยละ 20  )</t>
  </si>
  <si>
    <t>ร้อยละของการจัดซื้อร่วมของ วัสดุการแพทย์     ( ร้อยละ 20  )</t>
  </si>
  <si>
    <t>ร้อยละของหน่วยงานภายในกระทรวงสาธารณสุขผ่านเกณฑ์การประเมินระบบการควบคุมภายใน  ( ร้อยละ8  )</t>
  </si>
  <si>
    <t>PA11</t>
  </si>
  <si>
    <t>ระดับความสำเร็จของการพัฒนาคุณภาพการบริหารจัดการภาครัฐของส่วนราชการในสังกัดสำนักงานปลัดกระทรวงสาธารณสุข (PMQA)  ( **ระดับ 5  )</t>
  </si>
  <si>
    <t>ระดับความสำเร็จของการพัฒนาคุณภาพการบริหารจัดการภาครัฐของส่วนราชการในสังกัดสำนักงานปลัดกระทรวงสาธารณสุข (PMQA) (สสจ.)  ( ร้อยละ 100  )</t>
  </si>
  <si>
    <t>ระดับความสำเร็จของการพัฒนาคุณภาพการบริหารจัดการภาครัฐของส่วนราชการในสังกัดสำนักงานปลัดกระทรวงสาธารณสุข (PMQA) (สสอ.)  ( ร้อยละ 25  )</t>
  </si>
  <si>
    <t>PA12</t>
  </si>
  <si>
    <t>ร้อยละของโรงพยาบาลสังกัดกระทรวงสาธารณสุขมีคุณภาพมาตรฐานผ่านการรับรอง HA ขั้น 3 ( ร้อยละ 90  )</t>
  </si>
  <si>
    <t>ร้อยละของโรงพยาบาลสังกัดกระทรวงสาธารณสุขมีคุณภาพมาตรฐานผ่านการรับรอง HA ขั้น 3 (รพศ./รพท./รพ.กรมสุขภาพจิต )  ( ร้อยละ 100  )</t>
  </si>
  <si>
    <t>ร้อยละของโรงพยาบาลสังกัดกระทรวงสาธารณสุขมีคุณภาพมาตรฐานผ่านการรับรอง HA ขั้น 3 (รพช.) (  ร้อยละ 80  )</t>
  </si>
  <si>
    <t>PA13</t>
  </si>
  <si>
    <t xml:space="preserve">ร้อยละของรพ.สต. ที่ผ่านเกณฑ์การพัฒนาคุณภาพ รพ.สต.ติดดาว ( ร้อยละ 25  ) </t>
  </si>
  <si>
    <t>จำนวนโรงพยาบาลส่งเสริมสุขภาพตำบล ระดับ 5ดาว  PA13     ( ร้อยละ 25  )</t>
  </si>
  <si>
    <t>อยละของหน่วยบริการที่ประสบภาวะวิกฤติทางการเงิน  PA14    PA5   ( **ไม่เกินร้อยละ 6  )</t>
  </si>
  <si>
    <t>PA14</t>
  </si>
  <si>
    <t>กำลังดำเนินการ</t>
  </si>
  <si>
    <t>วันที่ 30 เมษายน 2561</t>
  </si>
  <si>
    <t>&gt; 20</t>
  </si>
  <si>
    <t>หมายเหตุ * คือ PA ของปลัดกระทรวงสาธารณสุข และผู้ตรวจราชการ ปี 2562</t>
  </si>
  <si>
    <t>ผลงานตามตัวชี้วัดกระทรวงสาธารณสุข ปีงบประมาณ 2562</t>
  </si>
  <si>
    <t>วันที่ 2 มกราคม 2562</t>
  </si>
  <si>
    <t>ผลงาน ต.ค. 61 - มี.ค. 62</t>
  </si>
  <si>
    <t>ผลงาน ปี 2561 ร้อยละ 98.43</t>
  </si>
  <si>
    <t>ค่าเป้าหมาย ปี 2562 มากกว่าหรือเท่ากับปี 2561</t>
  </si>
  <si>
    <t>&gt; 98.43</t>
  </si>
  <si>
    <t>ผลงาน เม.ย. - ก.ย. 62</t>
  </si>
  <si>
    <t>TypeArea 1,3</t>
  </si>
  <si>
    <t>ChronicFU</t>
  </si>
  <si>
    <t>2561 (A)</t>
  </si>
  <si>
    <t>2562 (B)</t>
  </si>
  <si>
    <t>ระดับความสำเร็จของพัฒนาการเด็กตามเกณฑ์มาตรฐาน</t>
  </si>
  <si>
    <t>ร้อยละของเด็กอายุ 0-5 ปี ได้รับการคัดกรองพัฒนาการ</t>
  </si>
  <si>
    <t>2.1 ร้อยละของเด็กอายุ 0-5 ปี ได้รับการคัดกรองพัฒนาการ</t>
  </si>
  <si>
    <t>ร้อยละของเด็กอายุ 0-5 ปี ที่ได้รับการคัดกรองพัฒนาการ พบสงสัยล่าช้า</t>
  </si>
  <si>
    <t>2.2 ร้อยละของเด็กอายุ 0-5 ปี ที่ได้รับการคัดกรองพัฒนาการ พบสงสัยล่าช้า</t>
  </si>
  <si>
    <t>&gt; 90</t>
  </si>
  <si>
    <t>ร้อยละของเด็กอายุ 0-5 ปี ที่มีพัฒนาการสงสัยล่าช้าได้รับการติดตาม</t>
  </si>
  <si>
    <t>ร้อยละของเด็กพัฒนาการล่าช้าได้รับการกระตุ้นพัฒนาการด้วย TEDA4I</t>
  </si>
  <si>
    <t>2.3. ร้อยละของเด็กอายุ 0-5 ปี ที่มีพัฒนาการสงสัยล่าช้าได้รับการติดตาม</t>
  </si>
  <si>
    <t>2.4. ร้อยละของเด็กพัฒนาการล่าช้าได้รับการกระตุ้นพัฒนาการด้วย TEDA4I</t>
  </si>
  <si>
    <t>ร้อยละของเด็กปฐมวัยที่ได้รับการคัดกรองแล้วพบว่ามีพัฒนาการล่าช้าได้รับการกระตุ้นพัฒนาการด้วย TEDA4I</t>
  </si>
  <si>
    <t>4.1. เด็กไทยมีระดับสติปัญญาเฉลี่ยไม่ต่ำกว่า 100</t>
  </si>
  <si>
    <t>4.2. ร้อยละของเด็กปฐมวัยที่ได้รับการคัดกรองแล้วพบว่ามีพัฒนาการล่าช้าได้รับการกระตุ้นพัฒนาการด้วย TEDA4I</t>
  </si>
  <si>
    <t>5. ร้อยละของเด็กวัยเรียน สูงดีสมส่วน</t>
  </si>
  <si>
    <t>2.5. ร้อยละของเด็กอายุ 0-5 ปี มีพัฒนาการสมวัย</t>
  </si>
  <si>
    <t>3. ร้อยละของเด็กอายุ 0-5 ปี สูงดีสมส่วน และส่วนสูงเฉลี่ยที่อายุ 5 ปี</t>
  </si>
  <si>
    <t>อัตราผู้ป่วยเบาหวานรายใหม่จากกลุ่มเสี่ยงเบาหวาน และอัตรากลุ่มสงสัยป่วยความดันโลหิตสูงในเขตรับผิดชอบได้รับการวัดความดันโลหิตที่บ้าน</t>
  </si>
  <si>
    <t>15. อัตราตายของผู้ป่วยใน โรคหลอดเลือดสมอง</t>
  </si>
  <si>
    <t>อัตราตายของผู้ป่วยใน โรคหลอดเลือดสมอง</t>
  </si>
  <si>
    <t>ร้อยละของรพ.สต.ที่มีอัตราการใช้ยาปฏิชีวนะในโรค Respiratory Infection และ Acute Diarrhea &lt;= ร้อยละ20 ทั้ง 2 โรค (RUA PCU)</t>
  </si>
  <si>
    <t>17. ร้อยละของรพ.สต.ที่มีอัตราการใช้ยาปฏิชีวนะในโรค Respiratory Infection และ Acute Diarrhea &lt;= ร้อยละ20 ทั้ง 2 โรค (RUA PCU)</t>
  </si>
  <si>
    <t>AD</t>
  </si>
  <si>
    <t>RI</t>
  </si>
  <si>
    <t>การส่งต่อผู้ป่วยออกนอกเขตสุขภาพลดลง 4 สาขา</t>
  </si>
  <si>
    <t>19. การส่งต่อผู้ป่วยออกนอกเขตสุขภาพลดลง 4 สาขา</t>
  </si>
  <si>
    <t>ส่งต่อออกนอกเขต ปี 2561 (คน) (A)</t>
  </si>
  <si>
    <t>ส่งต่อออกนอกเขตทั้งหมด (ครั้ง)</t>
  </si>
  <si>
    <t>การจำหน่ายไม่ใช่การ Refer (ครั้ง)</t>
  </si>
  <si>
    <t>สาเหตุการส่งต่อไม่เป็นการวินิจฉัย/รักษา(ครั้ง)</t>
  </si>
  <si>
    <t>ส่งต่อออกนอกเขต ปี 2562 (คน) (B)</t>
  </si>
  <si>
    <t>ร้อยละ (A-B)/A*100</t>
  </si>
  <si>
    <t>88</t>
  </si>
  <si>
    <t>&gt; 10</t>
  </si>
  <si>
    <t>อัตราตายทารกแรกเกิด อายุน้อยกว่าหรือเท่ากับ 28 วัน</t>
  </si>
  <si>
    <t>20. อัตราตายทารกแรกเกิด อายุน้อยกว่าหรือเท่ากับ 28 วัน</t>
  </si>
  <si>
    <t>&lt; 3.8</t>
  </si>
  <si>
    <t>ต่อ 1000</t>
  </si>
  <si>
    <t>ร้อยละของผู้ป่วยนอกได้รับบริการการแพทย์แผนไทยและการแพทย์ทางเลือก</t>
  </si>
  <si>
    <t>ร้อยละของผู้ป่วยโรคซึมเศร้าเข้าถึงบริการ (ข้อมูลระดับจังหวัด)</t>
  </si>
  <si>
    <t>ร้อยละของการให้การรักษาผู้ป่วย STEMI ได้ตามมาตรฐานเวลาที่กำหนด</t>
  </si>
  <si>
    <t>27. ร้อยละของการให้การรักษาผู้ป่วย STEMI ได้ตามมาตรฐานเวลาที่กำหนด</t>
  </si>
  <si>
    <t>&gt;=50</t>
  </si>
  <si>
    <t>อัตราการเสียชีวิตของผู้เจ็บป่วยวิกฤตฉุกเฉิน ภายใน 24 ชั่วโมง ในโรงพยาบาลระดับ F2 ขึ้นไป (ทั้งที่ ER และ Admit)</t>
  </si>
  <si>
    <t>38. ร้อยละของประชากรเข้าถึงบริการการแพทย์ฉุกเฉิน</t>
  </si>
  <si>
    <t>&gt; 22</t>
  </si>
  <si>
    <t>ตัวชี้วัด ปี 2561</t>
  </si>
  <si>
    <t>ผลงานไตรมาส 1</t>
  </si>
  <si>
    <t>ผลงานไตรมาส 2</t>
  </si>
  <si>
    <t>เทอมที่ 2 ต.ค. - ม.ค.</t>
  </si>
  <si>
    <t>ข้อมูล ณ วันที่ 8 พฤษภาคม 2562</t>
  </si>
  <si>
    <t>วันที่ 8 พฤษภาคม 2562</t>
  </si>
  <si>
    <t>ผลงานไตรมาส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</si>
</sst>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u/>
      <sz val="11"/>
      <color theme="10"/>
      <name val="Tahoma"/>
      <family val="2"/>
      <scheme val="minor"/>
    </font>
    <font>
      <sz val="12"/>
      <color theme="1"/>
      <name val="Tahoma"/>
      <family val="2"/>
      <scheme val="minor"/>
    </font>
    <font>
      <sz val="10"/>
      <color theme="1"/>
      <name val="Tahoma"/>
      <family val="2"/>
      <scheme val="maj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ajor"/>
    </font>
    <font>
      <sz val="10"/>
      <color rgb="FF333333"/>
      <name val="Arial"/>
      <family val="2"/>
    </font>
    <font>
      <b/>
      <sz val="10"/>
      <color theme="1"/>
      <name val="Tahoma"/>
      <family val="2"/>
      <scheme val="minor"/>
    </font>
    <font>
      <b/>
      <sz val="10"/>
      <color rgb="FF333333"/>
      <name val="Arial"/>
      <family val="2"/>
    </font>
    <font>
      <sz val="10"/>
      <color rgb="FF333333"/>
      <name val="Tahoma"/>
      <family val="2"/>
      <scheme val="major"/>
    </font>
    <font>
      <b/>
      <sz val="10"/>
      <color rgb="FF333333"/>
      <name val="Tahoma"/>
      <family val="2"/>
      <scheme val="major"/>
    </font>
    <font>
      <sz val="11"/>
      <color rgb="FF333333"/>
      <name val="Tahoma"/>
      <family val="2"/>
      <scheme val="minor"/>
    </font>
    <font>
      <sz val="11"/>
      <name val="Tahoma"/>
      <family val="2"/>
      <scheme val="minor"/>
    </font>
    <font>
      <b/>
      <u/>
      <sz val="11"/>
      <color theme="10"/>
      <name val="Tahoma"/>
      <family val="2"/>
      <scheme val="minor"/>
    </font>
    <font>
      <b/>
      <sz val="11"/>
      <color theme="10"/>
      <name val="Tahoma"/>
      <family val="2"/>
      <scheme val="minor"/>
    </font>
    <font>
      <sz val="11"/>
      <color theme="1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1" xfId="1" applyBorder="1"/>
    <xf numFmtId="0" fontId="3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3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2" fillId="5" borderId="0" xfId="1" applyFill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0" xfId="0" applyFill="1"/>
    <xf numFmtId="0" fontId="0" fillId="8" borderId="1" xfId="0" applyFill="1" applyBorder="1"/>
    <xf numFmtId="0" fontId="0" fillId="7" borderId="1" xfId="0" applyFill="1" applyBorder="1"/>
    <xf numFmtId="0" fontId="0" fillId="9" borderId="1" xfId="0" applyFill="1" applyBorder="1"/>
    <xf numFmtId="0" fontId="0" fillId="5" borderId="0" xfId="0" applyFill="1"/>
    <xf numFmtId="2" fontId="4" fillId="10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1" fontId="0" fillId="0" borderId="0" xfId="0" applyNumberFormat="1"/>
    <xf numFmtId="1" fontId="0" fillId="11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2" fontId="4" fillId="7" borderId="1" xfId="0" applyNumberFormat="1" applyFont="1" applyFill="1" applyBorder="1" applyAlignment="1">
      <alignment horizontal="center" wrapText="1"/>
    </xf>
    <xf numFmtId="0" fontId="9" fillId="0" borderId="0" xfId="0" applyFont="1"/>
    <xf numFmtId="0" fontId="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/>
    <xf numFmtId="0" fontId="0" fillId="0" borderId="1" xfId="0" applyFont="1" applyBorder="1"/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1" xfId="0" applyFont="1" applyFill="1" applyBorder="1"/>
    <xf numFmtId="0" fontId="0" fillId="0" borderId="1" xfId="0" applyFont="1" applyBorder="1" applyAlignment="1">
      <alignment wrapText="1"/>
    </xf>
    <xf numFmtId="2" fontId="0" fillId="0" borderId="0" xfId="0" applyNumberFormat="1" applyFont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9" borderId="1" xfId="0" applyFont="1" applyFill="1" applyBorder="1"/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2" fillId="0" borderId="0" xfId="1"/>
    <xf numFmtId="2" fontId="0" fillId="7" borderId="1" xfId="0" applyNumberFormat="1" applyFont="1" applyFill="1" applyBorder="1"/>
    <xf numFmtId="2" fontId="0" fillId="10" borderId="1" xfId="0" applyNumberFormat="1" applyFont="1" applyFill="1" applyBorder="1"/>
    <xf numFmtId="0" fontId="14" fillId="0" borderId="1" xfId="1" applyFont="1" applyBorder="1"/>
    <xf numFmtId="0" fontId="1" fillId="0" borderId="1" xfId="0" applyFont="1" applyBorder="1"/>
    <xf numFmtId="0" fontId="0" fillId="0" borderId="0" xfId="0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12" borderId="1" xfId="0" applyNumberFormat="1" applyFont="1" applyFill="1" applyBorder="1" applyAlignment="1">
      <alignment horizontal="center"/>
    </xf>
    <xf numFmtId="1" fontId="4" fillId="12" borderId="1" xfId="0" applyNumberFormat="1" applyFont="1" applyFill="1" applyBorder="1" applyAlignment="1">
      <alignment horizontal="center"/>
    </xf>
    <xf numFmtId="49" fontId="4" fillId="12" borderId="0" xfId="0" applyNumberFormat="1" applyFont="1" applyFill="1" applyBorder="1" applyAlignment="1">
      <alignment horizontal="center"/>
    </xf>
    <xf numFmtId="0" fontId="4" fillId="12" borderId="0" xfId="0" applyFont="1" applyFill="1" applyBorder="1" applyAlignment="1">
      <alignment horizontal="left" wrapText="1"/>
    </xf>
    <xf numFmtId="3" fontId="5" fillId="12" borderId="0" xfId="0" applyNumberFormat="1" applyFont="1" applyFill="1" applyBorder="1" applyAlignment="1">
      <alignment horizontal="center" wrapText="1"/>
    </xf>
    <xf numFmtId="2" fontId="4" fillId="12" borderId="0" xfId="0" applyNumberFormat="1" applyFont="1" applyFill="1" applyBorder="1" applyAlignment="1">
      <alignment horizontal="center"/>
    </xf>
    <xf numFmtId="0" fontId="0" fillId="12" borderId="0" xfId="0" applyFill="1" applyBorder="1"/>
    <xf numFmtId="3" fontId="4" fillId="12" borderId="0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2" fillId="5" borderId="0" xfId="1" applyFill="1" applyAlignment="1">
      <alignment horizontal="center" vertical="center"/>
    </xf>
    <xf numFmtId="0" fontId="14" fillId="0" borderId="0" xfId="1" applyFont="1"/>
    <xf numFmtId="0" fontId="14" fillId="0" borderId="1" xfId="1" applyFont="1" applyFill="1" applyBorder="1"/>
    <xf numFmtId="0" fontId="15" fillId="11" borderId="1" xfId="1" applyFont="1" applyFill="1" applyBorder="1"/>
    <xf numFmtId="0" fontId="4" fillId="12" borderId="0" xfId="0" applyFont="1" applyFill="1" applyBorder="1" applyAlignment="1"/>
    <xf numFmtId="49" fontId="0" fillId="10" borderId="1" xfId="0" applyNumberFormat="1" applyFill="1" applyBorder="1" applyAlignment="1">
      <alignment horizontal="center"/>
    </xf>
    <xf numFmtId="187" fontId="0" fillId="8" borderId="1" xfId="2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0" borderId="0" xfId="0"/>
    <xf numFmtId="2" fontId="4" fillId="8" borderId="1" xfId="0" applyNumberFormat="1" applyFont="1" applyFill="1" applyBorder="1" applyAlignment="1">
      <alignment horizontal="center"/>
    </xf>
    <xf numFmtId="2" fontId="0" fillId="8" borderId="1" xfId="0" applyNumberFormat="1" applyFont="1" applyFill="1" applyBorder="1"/>
    <xf numFmtId="2" fontId="5" fillId="10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 wrapText="1"/>
    </xf>
    <xf numFmtId="3" fontId="5" fillId="8" borderId="1" xfId="0" applyNumberFormat="1" applyFont="1" applyFill="1" applyBorder="1" applyAlignment="1">
      <alignment horizontal="center" wrapText="1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7" xfId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0" fontId="2" fillId="0" borderId="0" xfId="1"/>
    <xf numFmtId="49" fontId="0" fillId="0" borderId="0" xfId="0" applyNumberFormat="1" applyAlignment="1">
      <alignment horizontal="left"/>
    </xf>
    <xf numFmtId="0" fontId="0" fillId="4" borderId="0" xfId="0" applyFont="1" applyFill="1" applyAlignment="1">
      <alignment horizontal="left" vertic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0" borderId="0" xfId="0"/>
    <xf numFmtId="0" fontId="10" fillId="0" borderId="0" xfId="0" applyFont="1" applyAlignment="1">
      <alignment horizontal="left" vertical="top" wrapText="1"/>
    </xf>
    <xf numFmtId="0" fontId="0" fillId="4" borderId="0" xfId="0" applyFont="1" applyFill="1" applyAlignment="1">
      <alignment horizontal="left" vertical="center" wrapText="1"/>
    </xf>
    <xf numFmtId="0" fontId="4" fillId="12" borderId="0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9" borderId="1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49" fontId="4" fillId="8" borderId="8" xfId="0" applyNumberFormat="1" applyFont="1" applyFill="1" applyBorder="1" applyAlignment="1">
      <alignment horizontal="center" vertical="center"/>
    </xf>
    <xf numFmtId="49" fontId="4" fillId="8" borderId="5" xfId="0" applyNumberFormat="1" applyFont="1" applyFill="1" applyBorder="1" applyAlignment="1">
      <alignment horizontal="center" vertical="center"/>
    </xf>
    <xf numFmtId="49" fontId="4" fillId="8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8" borderId="2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'2.1'!$E$4:$E$19</c:f>
              <c:numCache>
                <c:formatCode>0.00</c:formatCode>
                <c:ptCount val="16"/>
                <c:pt idx="0">
                  <c:v>20.833333333333332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4">
                  <c:v>6.1224489795918364</c:v>
                </c:pt>
                <c:pt idx="5">
                  <c:v>0</c:v>
                </c:pt>
                <c:pt idx="6">
                  <c:v>0</c:v>
                </c:pt>
                <c:pt idx="7">
                  <c:v>20.338983050847457</c:v>
                </c:pt>
                <c:pt idx="8">
                  <c:v>24.390243902439025</c:v>
                </c:pt>
                <c:pt idx="9">
                  <c:v>32.258064516129032</c:v>
                </c:pt>
                <c:pt idx="10">
                  <c:v>6.1538461538461542</c:v>
                </c:pt>
                <c:pt idx="11">
                  <c:v>4.166666666666667</c:v>
                </c:pt>
                <c:pt idx="12">
                  <c:v>14.864864864864865</c:v>
                </c:pt>
                <c:pt idx="13">
                  <c:v>46.774193548387096</c:v>
                </c:pt>
                <c:pt idx="14">
                  <c:v>33.333333333333336</c:v>
                </c:pt>
                <c:pt idx="15">
                  <c:v>27.564102564102566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32448"/>
        <c:axId val="102683392"/>
      </c:barChart>
      <c:catAx>
        <c:axId val="102632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02683392"/>
        <c:crosses val="autoZero"/>
        <c:auto val="1"/>
        <c:lblAlgn val="ctr"/>
        <c:lblOffset val="100"/>
        <c:noMultiLvlLbl val="0"/>
      </c:catAx>
      <c:valAx>
        <c:axId val="10268339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263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'8'!$E$4:$E$19</c:f>
              <c:numCache>
                <c:formatCode>0.00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66.666666666666671</c:v>
                </c:pt>
                <c:pt idx="3">
                  <c:v>100</c:v>
                </c:pt>
                <c:pt idx="4">
                  <c:v>75</c:v>
                </c:pt>
                <c:pt idx="5">
                  <c:v>87.5</c:v>
                </c:pt>
                <c:pt idx="6">
                  <c:v>100</c:v>
                </c:pt>
                <c:pt idx="7">
                  <c:v>50</c:v>
                </c:pt>
                <c:pt idx="8">
                  <c:v>0</c:v>
                </c:pt>
                <c:pt idx="9">
                  <c:v>66.666666666666671</c:v>
                </c:pt>
                <c:pt idx="10">
                  <c:v>70</c:v>
                </c:pt>
                <c:pt idx="11">
                  <c:v>50</c:v>
                </c:pt>
                <c:pt idx="12">
                  <c:v>87.5</c:v>
                </c:pt>
                <c:pt idx="13">
                  <c:v>100</c:v>
                </c:pt>
                <c:pt idx="14">
                  <c:v>100</c:v>
                </c:pt>
                <c:pt idx="15">
                  <c:v>88.311688311688314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47136"/>
        <c:axId val="111548672"/>
      </c:barChart>
      <c:catAx>
        <c:axId val="111547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548672"/>
        <c:crosses val="autoZero"/>
        <c:auto val="1"/>
        <c:lblAlgn val="ctr"/>
        <c:lblOffset val="100"/>
        <c:noMultiLvlLbl val="0"/>
      </c:catAx>
      <c:valAx>
        <c:axId val="11154867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54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'10'!$E$4:$E$19</c:f>
              <c:numCache>
                <c:formatCode>0.00</c:formatCode>
                <c:ptCount val="16"/>
                <c:pt idx="0">
                  <c:v>28.01556420233463</c:v>
                </c:pt>
                <c:pt idx="1">
                  <c:v>43.060498220640568</c:v>
                </c:pt>
                <c:pt idx="2">
                  <c:v>32.663316582914575</c:v>
                </c:pt>
                <c:pt idx="3">
                  <c:v>37.948717948717949</c:v>
                </c:pt>
                <c:pt idx="4">
                  <c:v>49.771689497716892</c:v>
                </c:pt>
                <c:pt idx="5">
                  <c:v>83.103698332124722</c:v>
                </c:pt>
                <c:pt idx="6">
                  <c:v>54.044117647058826</c:v>
                </c:pt>
                <c:pt idx="7">
                  <c:v>52.344740177439796</c:v>
                </c:pt>
                <c:pt idx="8">
                  <c:v>27.89855072463768</c:v>
                </c:pt>
                <c:pt idx="9">
                  <c:v>34.474327628361856</c:v>
                </c:pt>
                <c:pt idx="10">
                  <c:v>42.978723404255319</c:v>
                </c:pt>
                <c:pt idx="11">
                  <c:v>42.236024844720497</c:v>
                </c:pt>
                <c:pt idx="12">
                  <c:v>38.46153846153846</c:v>
                </c:pt>
                <c:pt idx="13">
                  <c:v>47.4964234620887</c:v>
                </c:pt>
                <c:pt idx="14">
                  <c:v>53.638814016172503</c:v>
                </c:pt>
                <c:pt idx="15">
                  <c:v>31.268436578171091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98592"/>
        <c:axId val="111600384"/>
      </c:barChart>
      <c:catAx>
        <c:axId val="111598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600384"/>
        <c:crosses val="autoZero"/>
        <c:auto val="1"/>
        <c:lblAlgn val="ctr"/>
        <c:lblOffset val="100"/>
        <c:noMultiLvlLbl val="0"/>
      </c:catAx>
      <c:valAx>
        <c:axId val="11160038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59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'12'!$B$4:$B$19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'12'!$E$4:$E$19</c:f>
              <c:numCache>
                <c:formatCode>0.00</c:formatCode>
                <c:ptCount val="16"/>
                <c:pt idx="0">
                  <c:v>93.89312977099236</c:v>
                </c:pt>
                <c:pt idx="1">
                  <c:v>98.176291793313069</c:v>
                </c:pt>
                <c:pt idx="2">
                  <c:v>0</c:v>
                </c:pt>
                <c:pt idx="3">
                  <c:v>0</c:v>
                </c:pt>
                <c:pt idx="4">
                  <c:v>93.061224489795919</c:v>
                </c:pt>
                <c:pt idx="5">
                  <c:v>95.876288659793815</c:v>
                </c:pt>
                <c:pt idx="6">
                  <c:v>98.555956678700355</c:v>
                </c:pt>
                <c:pt idx="7">
                  <c:v>98.068849706129299</c:v>
                </c:pt>
                <c:pt idx="8">
                  <c:v>93.629629629629633</c:v>
                </c:pt>
                <c:pt idx="9">
                  <c:v>97.945205479452056</c:v>
                </c:pt>
                <c:pt idx="10">
                  <c:v>93.78151260504201</c:v>
                </c:pt>
                <c:pt idx="11">
                  <c:v>96.724890829694317</c:v>
                </c:pt>
                <c:pt idx="12">
                  <c:v>100</c:v>
                </c:pt>
                <c:pt idx="13">
                  <c:v>98.52713178294573</c:v>
                </c:pt>
                <c:pt idx="14">
                  <c:v>97.527472527472526</c:v>
                </c:pt>
                <c:pt idx="1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56800"/>
        <c:axId val="111758336"/>
      </c:barChart>
      <c:catAx>
        <c:axId val="111756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758336"/>
        <c:crosses val="autoZero"/>
        <c:auto val="1"/>
        <c:lblAlgn val="ctr"/>
        <c:lblOffset val="100"/>
        <c:noMultiLvlLbl val="0"/>
      </c:catAx>
      <c:valAx>
        <c:axId val="111758336"/>
        <c:scaling>
          <c:orientation val="minMax"/>
          <c:max val="100"/>
          <c:min val="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75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'12'!$B$4:$B$19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'12'!$N$4:$N$19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70240"/>
        <c:axId val="111796608"/>
      </c:barChart>
      <c:catAx>
        <c:axId val="111770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796608"/>
        <c:crosses val="autoZero"/>
        <c:auto val="1"/>
        <c:lblAlgn val="ctr"/>
        <c:lblOffset val="100"/>
        <c:noMultiLvlLbl val="0"/>
      </c:catAx>
      <c:valAx>
        <c:axId val="111796608"/>
        <c:scaling>
          <c:orientation val="minMax"/>
          <c:max val="100"/>
          <c:min val="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77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'10.1'!$B$4:$B$19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'10.1'!$E$4:$E$19</c:f>
              <c:numCache>
                <c:formatCode>0.00</c:formatCode>
                <c:ptCount val="16"/>
                <c:pt idx="0">
                  <c:v>3.4482758620689653</c:v>
                </c:pt>
                <c:pt idx="1">
                  <c:v>1.6181229773462784</c:v>
                </c:pt>
                <c:pt idx="2">
                  <c:v>1.2658227848101267</c:v>
                </c:pt>
                <c:pt idx="3">
                  <c:v>0</c:v>
                </c:pt>
                <c:pt idx="4">
                  <c:v>0</c:v>
                </c:pt>
                <c:pt idx="5">
                  <c:v>0.78740157480314965</c:v>
                </c:pt>
                <c:pt idx="6">
                  <c:v>2.8901734104046244</c:v>
                </c:pt>
                <c:pt idx="7">
                  <c:v>2.5806451612903225</c:v>
                </c:pt>
                <c:pt idx="8">
                  <c:v>0.7142857142857143</c:v>
                </c:pt>
                <c:pt idx="9">
                  <c:v>0</c:v>
                </c:pt>
                <c:pt idx="10">
                  <c:v>0.38022813688212925</c:v>
                </c:pt>
                <c:pt idx="11">
                  <c:v>0.98360655737704916</c:v>
                </c:pt>
                <c:pt idx="12">
                  <c:v>3.1746031746031744</c:v>
                </c:pt>
                <c:pt idx="13">
                  <c:v>10</c:v>
                </c:pt>
                <c:pt idx="14">
                  <c:v>2.7093596059113301</c:v>
                </c:pt>
                <c:pt idx="15">
                  <c:v>1.7786561264822134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51008"/>
        <c:axId val="111852544"/>
      </c:barChart>
      <c:catAx>
        <c:axId val="111851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852544"/>
        <c:crosses val="autoZero"/>
        <c:auto val="1"/>
        <c:lblAlgn val="ctr"/>
        <c:lblOffset val="100"/>
        <c:noMultiLvlLbl val="0"/>
      </c:catAx>
      <c:valAx>
        <c:axId val="111852544"/>
        <c:scaling>
          <c:orientation val="minMax"/>
          <c:max val="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85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'10.2'!$B$4:$B$19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'10.2'!$E$4:$E$19</c:f>
              <c:numCache>
                <c:formatCode>0.00</c:formatCode>
                <c:ptCount val="16"/>
                <c:pt idx="0">
                  <c:v>0</c:v>
                </c:pt>
                <c:pt idx="1">
                  <c:v>86.486486486486484</c:v>
                </c:pt>
                <c:pt idx="2">
                  <c:v>0</c:v>
                </c:pt>
                <c:pt idx="3">
                  <c:v>100</c:v>
                </c:pt>
                <c:pt idx="4">
                  <c:v>99.563953488372093</c:v>
                </c:pt>
                <c:pt idx="5">
                  <c:v>100</c:v>
                </c:pt>
                <c:pt idx="6">
                  <c:v>0</c:v>
                </c:pt>
                <c:pt idx="7">
                  <c:v>88.165680473372788</c:v>
                </c:pt>
                <c:pt idx="8">
                  <c:v>100</c:v>
                </c:pt>
                <c:pt idx="9">
                  <c:v>100</c:v>
                </c:pt>
                <c:pt idx="10">
                  <c:v>0.60240963855421692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72.950819672131146</c:v>
                </c:pt>
                <c:pt idx="15">
                  <c:v>33.923303834808259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37472"/>
        <c:axId val="111339008"/>
      </c:barChart>
      <c:catAx>
        <c:axId val="111337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339008"/>
        <c:crosses val="autoZero"/>
        <c:auto val="1"/>
        <c:lblAlgn val="ctr"/>
        <c:lblOffset val="100"/>
        <c:noMultiLvlLbl val="0"/>
      </c:catAx>
      <c:valAx>
        <c:axId val="11133900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33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'15'!$E$4:$E$19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1.0309278350515463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76640"/>
        <c:axId val="111382528"/>
      </c:barChart>
      <c:catAx>
        <c:axId val="111376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382528"/>
        <c:crosses val="autoZero"/>
        <c:auto val="1"/>
        <c:lblAlgn val="ctr"/>
        <c:lblOffset val="100"/>
        <c:noMultiLvlLbl val="0"/>
      </c:catAx>
      <c:valAx>
        <c:axId val="11138252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37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20207653474387913"/>
          <c:w val="0.87540436103137764"/>
          <c:h val="0.559283240579610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'17'!$B$4:$B$19</c:f>
              <c:strCache>
                <c:ptCount val="15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</c:strCache>
            </c:strRef>
          </c:cat>
          <c:val>
            <c:numRef>
              <c:f>'17'!$E$4:$E$19</c:f>
              <c:numCache>
                <c:formatCode>0.00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73408"/>
        <c:axId val="111474944"/>
      </c:barChart>
      <c:catAx>
        <c:axId val="111473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474944"/>
        <c:crosses val="autoZero"/>
        <c:auto val="1"/>
        <c:lblAlgn val="ctr"/>
        <c:lblOffset val="100"/>
        <c:noMultiLvlLbl val="0"/>
      </c:catAx>
      <c:valAx>
        <c:axId val="11147494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47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'19'!$F$4</c:f>
              <c:numCache>
                <c:formatCode>0.00</c:formatCode>
                <c:ptCount val="1"/>
                <c:pt idx="0">
                  <c:v>-1.1363636363636365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31584"/>
        <c:axId val="113349760"/>
      </c:barChart>
      <c:catAx>
        <c:axId val="1133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3349760"/>
        <c:crosses val="autoZero"/>
        <c:auto val="1"/>
        <c:lblAlgn val="ctr"/>
        <c:lblOffset val="100"/>
        <c:noMultiLvlLbl val="0"/>
      </c:catAx>
      <c:valAx>
        <c:axId val="113349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33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'15'!$E$4:$E$19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1.0309278350515463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42784"/>
        <c:axId val="111144320"/>
      </c:barChart>
      <c:catAx>
        <c:axId val="111142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144320"/>
        <c:crosses val="autoZero"/>
        <c:auto val="1"/>
        <c:lblAlgn val="ctr"/>
        <c:lblOffset val="100"/>
        <c:noMultiLvlLbl val="0"/>
      </c:catAx>
      <c:valAx>
        <c:axId val="111144320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14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'2.2'!$E$4:$E$19</c:f>
              <c:numCache>
                <c:formatCode>0.00</c:formatCode>
                <c:ptCount val="16"/>
                <c:pt idx="0">
                  <c:v>40</c:v>
                </c:pt>
                <c:pt idx="1">
                  <c:v>17.647058823529413</c:v>
                </c:pt>
                <c:pt idx="2">
                  <c:v>0</c:v>
                </c:pt>
                <c:pt idx="3">
                  <c:v>0</c:v>
                </c:pt>
                <c:pt idx="4">
                  <c:v>33.333333333333336</c:v>
                </c:pt>
                <c:pt idx="5">
                  <c:v>0</c:v>
                </c:pt>
                <c:pt idx="6">
                  <c:v>0</c:v>
                </c:pt>
                <c:pt idx="7">
                  <c:v>16.666666666666668</c:v>
                </c:pt>
                <c:pt idx="8">
                  <c:v>50</c:v>
                </c:pt>
                <c:pt idx="9">
                  <c:v>0</c:v>
                </c:pt>
                <c:pt idx="10">
                  <c:v>25</c:v>
                </c:pt>
                <c:pt idx="11">
                  <c:v>100</c:v>
                </c:pt>
                <c:pt idx="12">
                  <c:v>9.0909090909090917</c:v>
                </c:pt>
                <c:pt idx="13">
                  <c:v>0</c:v>
                </c:pt>
                <c:pt idx="14">
                  <c:v>40</c:v>
                </c:pt>
                <c:pt idx="15">
                  <c:v>37.209302325581397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15040"/>
        <c:axId val="103816576"/>
      </c:barChart>
      <c:catAx>
        <c:axId val="103815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03816576"/>
        <c:crosses val="autoZero"/>
        <c:auto val="1"/>
        <c:lblAlgn val="ctr"/>
        <c:lblOffset val="100"/>
        <c:noMultiLvlLbl val="0"/>
      </c:catAx>
      <c:valAx>
        <c:axId val="103816576"/>
        <c:scaling>
          <c:orientation val="minMax"/>
          <c:max val="10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381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'26.1'!$B$4:$B$19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'26.1'!$F$4:$F$19</c:f>
              <c:numCache>
                <c:formatCode>0.00</c:formatCode>
                <c:ptCount val="16"/>
                <c:pt idx="0">
                  <c:v>20.679012345679013</c:v>
                </c:pt>
                <c:pt idx="1">
                  <c:v>25.380710659898476</c:v>
                </c:pt>
                <c:pt idx="2">
                  <c:v>35.224586288416077</c:v>
                </c:pt>
                <c:pt idx="3">
                  <c:v>31.780821917808218</c:v>
                </c:pt>
                <c:pt idx="4">
                  <c:v>28.695652173913043</c:v>
                </c:pt>
                <c:pt idx="5">
                  <c:v>27.40076824583867</c:v>
                </c:pt>
                <c:pt idx="6">
                  <c:v>28.267477203647417</c:v>
                </c:pt>
                <c:pt idx="7">
                  <c:v>37.452471482889734</c:v>
                </c:pt>
                <c:pt idx="8">
                  <c:v>32</c:v>
                </c:pt>
                <c:pt idx="9">
                  <c:v>35.151515151515149</c:v>
                </c:pt>
                <c:pt idx="10">
                  <c:v>31.454005934718101</c:v>
                </c:pt>
                <c:pt idx="11">
                  <c:v>32.241813602015114</c:v>
                </c:pt>
                <c:pt idx="12">
                  <c:v>27.591240875912408</c:v>
                </c:pt>
                <c:pt idx="13">
                  <c:v>37.109375</c:v>
                </c:pt>
                <c:pt idx="14">
                  <c:v>39.823008849557525</c:v>
                </c:pt>
                <c:pt idx="15">
                  <c:v>28.284278535534817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58880"/>
        <c:axId val="113260416"/>
      </c:barChart>
      <c:catAx>
        <c:axId val="1132588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3260416"/>
        <c:crosses val="autoZero"/>
        <c:auto val="1"/>
        <c:lblAlgn val="ctr"/>
        <c:lblOffset val="100"/>
        <c:noMultiLvlLbl val="0"/>
      </c:catAx>
      <c:valAx>
        <c:axId val="113260416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25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'26.1'!$B$4:$B$19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'26.1'!$O$4:$O$19</c:f>
              <c:numCache>
                <c:formatCode>0.00</c:formatCode>
                <c:ptCount val="16"/>
                <c:pt idx="0">
                  <c:v>11.397058823529411</c:v>
                </c:pt>
                <c:pt idx="1">
                  <c:v>9.4420600858369106</c:v>
                </c:pt>
                <c:pt idx="2">
                  <c:v>27.450980392156861</c:v>
                </c:pt>
                <c:pt idx="3">
                  <c:v>25.531914893617021</c:v>
                </c:pt>
                <c:pt idx="4">
                  <c:v>33.130699088145896</c:v>
                </c:pt>
                <c:pt idx="5">
                  <c:v>17.912772585669781</c:v>
                </c:pt>
                <c:pt idx="6">
                  <c:v>18.620689655172413</c:v>
                </c:pt>
                <c:pt idx="7">
                  <c:v>36.579572446555822</c:v>
                </c:pt>
                <c:pt idx="8">
                  <c:v>20</c:v>
                </c:pt>
                <c:pt idx="9">
                  <c:v>33.609958506224068</c:v>
                </c:pt>
                <c:pt idx="10">
                  <c:v>9.8976109215017072</c:v>
                </c:pt>
                <c:pt idx="11">
                  <c:v>24.012158054711247</c:v>
                </c:pt>
                <c:pt idx="12">
                  <c:v>17.028985507246375</c:v>
                </c:pt>
                <c:pt idx="13">
                  <c:v>30.029585798816569</c:v>
                </c:pt>
                <c:pt idx="14">
                  <c:v>40.92307692307692</c:v>
                </c:pt>
                <c:pt idx="15">
                  <c:v>30.71638861629048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96896"/>
        <c:axId val="113298432"/>
      </c:barChart>
      <c:catAx>
        <c:axId val="113296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3298432"/>
        <c:crosses val="autoZero"/>
        <c:auto val="1"/>
        <c:lblAlgn val="ctr"/>
        <c:lblOffset val="100"/>
        <c:noMultiLvlLbl val="0"/>
      </c:catAx>
      <c:valAx>
        <c:axId val="11329843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29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'26.2'!$B$4:$B$19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'26.2'!$F$4:$F$19</c:f>
              <c:numCache>
                <c:formatCode>0.00</c:formatCode>
                <c:ptCount val="16"/>
                <c:pt idx="0">
                  <c:v>34.806629834254146</c:v>
                </c:pt>
                <c:pt idx="1">
                  <c:v>33.272058823529413</c:v>
                </c:pt>
                <c:pt idx="2">
                  <c:v>45.015105740181269</c:v>
                </c:pt>
                <c:pt idx="3">
                  <c:v>59.731543624161077</c:v>
                </c:pt>
                <c:pt idx="4">
                  <c:v>17.185185185185187</c:v>
                </c:pt>
                <c:pt idx="5">
                  <c:v>44.155844155844157</c:v>
                </c:pt>
                <c:pt idx="6">
                  <c:v>21.031746031746032</c:v>
                </c:pt>
                <c:pt idx="7">
                  <c:v>36.576354679802954</c:v>
                </c:pt>
                <c:pt idx="8">
                  <c:v>49.265905383360518</c:v>
                </c:pt>
                <c:pt idx="9">
                  <c:v>33.924611973392459</c:v>
                </c:pt>
                <c:pt idx="10">
                  <c:v>29.621380846325167</c:v>
                </c:pt>
                <c:pt idx="11">
                  <c:v>38.103448275862071</c:v>
                </c:pt>
                <c:pt idx="12">
                  <c:v>22.905027932960895</c:v>
                </c:pt>
                <c:pt idx="13">
                  <c:v>53.7109375</c:v>
                </c:pt>
                <c:pt idx="14">
                  <c:v>53.865979381443296</c:v>
                </c:pt>
                <c:pt idx="15">
                  <c:v>29.358669833729216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43296"/>
        <c:axId val="113944832"/>
      </c:barChart>
      <c:catAx>
        <c:axId val="113943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3944832"/>
        <c:crosses val="autoZero"/>
        <c:auto val="1"/>
        <c:lblAlgn val="ctr"/>
        <c:lblOffset val="100"/>
        <c:noMultiLvlLbl val="0"/>
      </c:catAx>
      <c:valAx>
        <c:axId val="11394483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94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'26.2'!$B$4:$B$19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'26.2'!$F$4:$F$19</c:f>
              <c:numCache>
                <c:formatCode>0.00</c:formatCode>
                <c:ptCount val="16"/>
                <c:pt idx="0">
                  <c:v>34.806629834254146</c:v>
                </c:pt>
                <c:pt idx="1">
                  <c:v>33.272058823529413</c:v>
                </c:pt>
                <c:pt idx="2">
                  <c:v>45.015105740181269</c:v>
                </c:pt>
                <c:pt idx="3">
                  <c:v>59.731543624161077</c:v>
                </c:pt>
                <c:pt idx="4">
                  <c:v>17.185185185185187</c:v>
                </c:pt>
                <c:pt idx="5">
                  <c:v>44.155844155844157</c:v>
                </c:pt>
                <c:pt idx="6">
                  <c:v>21.031746031746032</c:v>
                </c:pt>
                <c:pt idx="7">
                  <c:v>36.576354679802954</c:v>
                </c:pt>
                <c:pt idx="8">
                  <c:v>49.265905383360518</c:v>
                </c:pt>
                <c:pt idx="9">
                  <c:v>33.924611973392459</c:v>
                </c:pt>
                <c:pt idx="10">
                  <c:v>29.621380846325167</c:v>
                </c:pt>
                <c:pt idx="11">
                  <c:v>38.103448275862071</c:v>
                </c:pt>
                <c:pt idx="12">
                  <c:v>22.905027932960895</c:v>
                </c:pt>
                <c:pt idx="13">
                  <c:v>53.7109375</c:v>
                </c:pt>
                <c:pt idx="14">
                  <c:v>53.865979381443296</c:v>
                </c:pt>
                <c:pt idx="15">
                  <c:v>29.358669833729216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80608"/>
        <c:axId val="113782144"/>
      </c:barChart>
      <c:catAx>
        <c:axId val="113780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3782144"/>
        <c:crosses val="autoZero"/>
        <c:auto val="1"/>
        <c:lblAlgn val="ctr"/>
        <c:lblOffset val="100"/>
        <c:noMultiLvlLbl val="0"/>
      </c:catAx>
      <c:valAx>
        <c:axId val="11378214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78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'27'!$B$4:$B$19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'27'!$E$4:$E$19</c:f>
              <c:numCache>
                <c:formatCode>0.00</c:formatCode>
                <c:ptCount val="16"/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94272"/>
        <c:axId val="111495808"/>
      </c:barChart>
      <c:catAx>
        <c:axId val="111494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495808"/>
        <c:crosses val="autoZero"/>
        <c:auto val="1"/>
        <c:lblAlgn val="ctr"/>
        <c:lblOffset val="100"/>
        <c:noMultiLvlLbl val="0"/>
      </c:catAx>
      <c:valAx>
        <c:axId val="11149580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494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'28'!$B$4:$B$19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'28'!$E$4:$E$19</c:f>
              <c:numCache>
                <c:formatCode>0.00</c:formatCode>
                <c:ptCount val="16"/>
                <c:pt idx="0">
                  <c:v>96.19047619047619</c:v>
                </c:pt>
                <c:pt idx="1">
                  <c:v>96.108949416342412</c:v>
                </c:pt>
                <c:pt idx="2">
                  <c:v>84.255319148936167</c:v>
                </c:pt>
                <c:pt idx="3">
                  <c:v>94.535519125683066</c:v>
                </c:pt>
                <c:pt idx="4">
                  <c:v>82.824427480916029</c:v>
                </c:pt>
                <c:pt idx="5">
                  <c:v>82.879377431906619</c:v>
                </c:pt>
                <c:pt idx="6">
                  <c:v>94.475138121546962</c:v>
                </c:pt>
                <c:pt idx="7">
                  <c:v>87.564766839378237</c:v>
                </c:pt>
                <c:pt idx="8">
                  <c:v>97.757847533632287</c:v>
                </c:pt>
                <c:pt idx="9">
                  <c:v>91.351351351351354</c:v>
                </c:pt>
                <c:pt idx="10">
                  <c:v>93.913043478260875</c:v>
                </c:pt>
                <c:pt idx="11">
                  <c:v>97.52066115702479</c:v>
                </c:pt>
                <c:pt idx="12">
                  <c:v>93.473684210526315</c:v>
                </c:pt>
                <c:pt idx="13">
                  <c:v>91.767068273092363</c:v>
                </c:pt>
                <c:pt idx="14">
                  <c:v>98.260869565217391</c:v>
                </c:pt>
                <c:pt idx="15">
                  <c:v>88.616071428571431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19008"/>
        <c:axId val="113861760"/>
      </c:barChart>
      <c:catAx>
        <c:axId val="113819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3861760"/>
        <c:crosses val="autoZero"/>
        <c:auto val="1"/>
        <c:lblAlgn val="ctr"/>
        <c:lblOffset val="100"/>
        <c:noMultiLvlLbl val="0"/>
      </c:catAx>
      <c:valAx>
        <c:axId val="113861760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81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0445093934311"/>
          <c:y val="0.15024727172261362"/>
          <c:w val="0.74061124645724929"/>
          <c:h val="0.73123477808517168"/>
        </c:manualLayout>
      </c:layout>
      <c:lineChart>
        <c:grouping val="standard"/>
        <c:varyColors val="0"/>
        <c:ser>
          <c:idx val="0"/>
          <c:order val="0"/>
          <c:tx>
            <c:strRef>
              <c:f>'30'!$B$3</c:f>
              <c:strCache>
                <c:ptCount val="1"/>
                <c:pt idx="0">
                  <c:v>2561 (A)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'30'!$A$4:$A$7</c:f>
              <c:strCache>
                <c:ptCount val="4"/>
                <c:pt idx="0">
                  <c:v>ไตรมาสที่ 1</c:v>
                </c:pt>
                <c:pt idx="1">
                  <c:v>ไตรมาสที่ 2</c:v>
                </c:pt>
                <c:pt idx="2">
                  <c:v>ไตรมาสที่ 3</c:v>
                </c:pt>
                <c:pt idx="3">
                  <c:v>ไตรมาสที่ 4</c:v>
                </c:pt>
              </c:strCache>
            </c:strRef>
          </c:cat>
          <c:val>
            <c:numRef>
              <c:f>'30'!$B$4:$B$7</c:f>
              <c:numCache>
                <c:formatCode>General</c:formatCode>
                <c:ptCount val="4"/>
                <c:pt idx="0">
                  <c:v>68</c:v>
                </c:pt>
                <c:pt idx="1">
                  <c:v>67</c:v>
                </c:pt>
                <c:pt idx="2">
                  <c:v>54</c:v>
                </c:pt>
                <c:pt idx="3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'30'!$C$3</c:f>
              <c:strCache>
                <c:ptCount val="1"/>
                <c:pt idx="0">
                  <c:v>2562 (B)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'30'!$A$4:$A$7</c:f>
              <c:strCache>
                <c:ptCount val="4"/>
                <c:pt idx="0">
                  <c:v>ไตรมาสที่ 1</c:v>
                </c:pt>
                <c:pt idx="1">
                  <c:v>ไตรมาสที่ 2</c:v>
                </c:pt>
                <c:pt idx="2">
                  <c:v>ไตรมาสที่ 3</c:v>
                </c:pt>
                <c:pt idx="3">
                  <c:v>ไตรมาสที่ 4</c:v>
                </c:pt>
              </c:strCache>
            </c:strRef>
          </c:cat>
          <c:val>
            <c:numRef>
              <c:f>'30'!$C$4:$C$7</c:f>
              <c:numCache>
                <c:formatCode>General</c:formatCode>
                <c:ptCount val="4"/>
                <c:pt idx="0">
                  <c:v>90</c:v>
                </c:pt>
                <c:pt idx="1">
                  <c:v>147</c:v>
                </c:pt>
                <c:pt idx="2">
                  <c:v>57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9568"/>
        <c:axId val="114275456"/>
      </c:lineChart>
      <c:catAx>
        <c:axId val="11426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275456"/>
        <c:crosses val="autoZero"/>
        <c:auto val="1"/>
        <c:lblAlgn val="ctr"/>
        <c:lblOffset val="100"/>
        <c:noMultiLvlLbl val="0"/>
      </c:catAx>
      <c:valAx>
        <c:axId val="11427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269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'31'!$B$4:$B$19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'31'!$E$4:$E$19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0.18083182640144665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30208"/>
        <c:axId val="111631744"/>
      </c:barChart>
      <c:catAx>
        <c:axId val="111630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631744"/>
        <c:crosses val="autoZero"/>
        <c:auto val="1"/>
        <c:lblAlgn val="ctr"/>
        <c:lblOffset val="100"/>
        <c:noMultiLvlLbl val="0"/>
      </c:catAx>
      <c:valAx>
        <c:axId val="111631744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63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4936989570864307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'33'!$B$4:$B$19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'33'!$E$4:$E$19</c:f>
              <c:numCache>
                <c:formatCode>0.00</c:formatCode>
                <c:ptCount val="16"/>
                <c:pt idx="0">
                  <c:v>29.528301886792452</c:v>
                </c:pt>
                <c:pt idx="1">
                  <c:v>67.038626609442062</c:v>
                </c:pt>
                <c:pt idx="2">
                  <c:v>16.295662100456621</c:v>
                </c:pt>
                <c:pt idx="3">
                  <c:v>50.980007840062719</c:v>
                </c:pt>
                <c:pt idx="4">
                  <c:v>21.839080459770116</c:v>
                </c:pt>
                <c:pt idx="5">
                  <c:v>40.848886213124622</c:v>
                </c:pt>
                <c:pt idx="6">
                  <c:v>40.783034257748774</c:v>
                </c:pt>
                <c:pt idx="7">
                  <c:v>58.068822307920499</c:v>
                </c:pt>
                <c:pt idx="8">
                  <c:v>86.938002839564604</c:v>
                </c:pt>
                <c:pt idx="9">
                  <c:v>42.467575656800797</c:v>
                </c:pt>
                <c:pt idx="10">
                  <c:v>62.05166792074241</c:v>
                </c:pt>
                <c:pt idx="11">
                  <c:v>41.074714758925282</c:v>
                </c:pt>
                <c:pt idx="12">
                  <c:v>33.057199211045365</c:v>
                </c:pt>
                <c:pt idx="13">
                  <c:v>35.289310232101997</c:v>
                </c:pt>
                <c:pt idx="14">
                  <c:v>34.426652892561982</c:v>
                </c:pt>
                <c:pt idx="15">
                  <c:v>17.172637988269493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64672"/>
        <c:axId val="113166208"/>
      </c:barChart>
      <c:catAx>
        <c:axId val="113164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3166208"/>
        <c:crosses val="autoZero"/>
        <c:auto val="1"/>
        <c:lblAlgn val="ctr"/>
        <c:lblOffset val="100"/>
        <c:noMultiLvlLbl val="0"/>
      </c:catAx>
      <c:valAx>
        <c:axId val="113166208"/>
        <c:scaling>
          <c:orientation val="minMax"/>
          <c:max val="8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16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4936989570864307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'38'!$B$4:$B$19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'38'!$E$4:$E$19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18.518518518518519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47616"/>
        <c:axId val="114049408"/>
      </c:barChart>
      <c:catAx>
        <c:axId val="114047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4049408"/>
        <c:crosses val="autoZero"/>
        <c:auto val="1"/>
        <c:lblAlgn val="ctr"/>
        <c:lblOffset val="100"/>
        <c:noMultiLvlLbl val="0"/>
      </c:catAx>
      <c:valAx>
        <c:axId val="114049408"/>
        <c:scaling>
          <c:orientation val="minMax"/>
          <c:max val="8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04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'2.3'!$E$4:$E$19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58560"/>
        <c:axId val="103860096"/>
      </c:barChart>
      <c:catAx>
        <c:axId val="103858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03860096"/>
        <c:crosses val="autoZero"/>
        <c:auto val="1"/>
        <c:lblAlgn val="ctr"/>
        <c:lblOffset val="100"/>
        <c:noMultiLvlLbl val="0"/>
      </c:catAx>
      <c:valAx>
        <c:axId val="103860096"/>
        <c:scaling>
          <c:orientation val="minMax"/>
          <c:max val="10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385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4936989570864307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'43'!$B$4:$B$19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'43'!$E$4:$E$19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49.194729136163986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95232"/>
        <c:axId val="114096768"/>
      </c:barChart>
      <c:catAx>
        <c:axId val="114095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4096768"/>
        <c:crosses val="autoZero"/>
        <c:auto val="1"/>
        <c:lblAlgn val="ctr"/>
        <c:lblOffset val="100"/>
        <c:noMultiLvlLbl val="0"/>
      </c:catAx>
      <c:valAx>
        <c:axId val="114096768"/>
        <c:scaling>
          <c:orientation val="minMax"/>
          <c:max val="8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09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4936989570864307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'50'!$B$4:$B$19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'50'!$E$4:$E$19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7.5471698113207548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92032"/>
        <c:axId val="114173056"/>
      </c:barChart>
      <c:catAx>
        <c:axId val="113692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4173056"/>
        <c:crosses val="autoZero"/>
        <c:auto val="1"/>
        <c:lblAlgn val="ctr"/>
        <c:lblOffset val="100"/>
        <c:noMultiLvlLbl val="0"/>
      </c:catAx>
      <c:valAx>
        <c:axId val="114173056"/>
        <c:scaling>
          <c:orientation val="minMax"/>
          <c:max val="2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69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4936989570864307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'67'!$B$4:$B$19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'67'!$E$4:$E$19</c:f>
              <c:numCache>
                <c:formatCode>0.00</c:formatCode>
                <c:ptCount val="16"/>
                <c:pt idx="0">
                  <c:v>0.3968253968253968</c:v>
                </c:pt>
                <c:pt idx="1">
                  <c:v>1.0073260073260073</c:v>
                </c:pt>
                <c:pt idx="2">
                  <c:v>0.15262515262515264</c:v>
                </c:pt>
                <c:pt idx="3">
                  <c:v>0.3968253968253968</c:v>
                </c:pt>
                <c:pt idx="4">
                  <c:v>0.21367521367521367</c:v>
                </c:pt>
                <c:pt idx="5">
                  <c:v>0.64102564102564108</c:v>
                </c:pt>
                <c:pt idx="6">
                  <c:v>0.76312576312576308</c:v>
                </c:pt>
                <c:pt idx="7">
                  <c:v>1.2820512820512822</c:v>
                </c:pt>
                <c:pt idx="8">
                  <c:v>9.1575091575091569E-2</c:v>
                </c:pt>
                <c:pt idx="9">
                  <c:v>1.1294261294261294</c:v>
                </c:pt>
                <c:pt idx="10">
                  <c:v>0.36630036630036628</c:v>
                </c:pt>
                <c:pt idx="11">
                  <c:v>0.42735042735042733</c:v>
                </c:pt>
                <c:pt idx="12">
                  <c:v>0.5494505494505495</c:v>
                </c:pt>
                <c:pt idx="13">
                  <c:v>0.3968253968253968</c:v>
                </c:pt>
                <c:pt idx="14">
                  <c:v>0.64102564102564108</c:v>
                </c:pt>
                <c:pt idx="15">
                  <c:v>3.785103785103785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23360"/>
        <c:axId val="113053696"/>
      </c:barChart>
      <c:catAx>
        <c:axId val="114223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3053696"/>
        <c:crosses val="autoZero"/>
        <c:auto val="1"/>
        <c:lblAlgn val="ctr"/>
        <c:lblOffset val="100"/>
        <c:noMultiLvlLbl val="0"/>
      </c:catAx>
      <c:valAx>
        <c:axId val="113053696"/>
        <c:scaling>
          <c:orientation val="minMax"/>
          <c:max val="10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22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'2.4'!$B$4:$B$19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'2.4'!$E$4:$E$19</c:f>
              <c:numCache>
                <c:formatCode>0.00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94.285714285714292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44576"/>
        <c:axId val="103946112"/>
      </c:barChart>
      <c:catAx>
        <c:axId val="103944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03946112"/>
        <c:crosses val="autoZero"/>
        <c:auto val="1"/>
        <c:lblAlgn val="ctr"/>
        <c:lblOffset val="100"/>
        <c:noMultiLvlLbl val="0"/>
      </c:catAx>
      <c:valAx>
        <c:axId val="103946112"/>
        <c:scaling>
          <c:orientation val="minMax"/>
          <c:max val="10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394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'2.5'!$B$4:$B$19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'2.5'!$E$4:$E$19</c:f>
              <c:numCache>
                <c:formatCode>0.00</c:formatCode>
                <c:ptCount val="16"/>
                <c:pt idx="0">
                  <c:v>60</c:v>
                </c:pt>
                <c:pt idx="1">
                  <c:v>83.333333333333329</c:v>
                </c:pt>
                <c:pt idx="2">
                  <c:v>80</c:v>
                </c:pt>
                <c:pt idx="3">
                  <c:v>100</c:v>
                </c:pt>
                <c:pt idx="4">
                  <c:v>66.666666666666671</c:v>
                </c:pt>
                <c:pt idx="5">
                  <c:v>0</c:v>
                </c:pt>
                <c:pt idx="6">
                  <c:v>72.727272727272734</c:v>
                </c:pt>
                <c:pt idx="7">
                  <c:v>83.333333333333329</c:v>
                </c:pt>
                <c:pt idx="8">
                  <c:v>82.758620689655174</c:v>
                </c:pt>
                <c:pt idx="9">
                  <c:v>100</c:v>
                </c:pt>
                <c:pt idx="10">
                  <c:v>92.307692307692307</c:v>
                </c:pt>
                <c:pt idx="11">
                  <c:v>0</c:v>
                </c:pt>
                <c:pt idx="12">
                  <c:v>78.125</c:v>
                </c:pt>
                <c:pt idx="13">
                  <c:v>100</c:v>
                </c:pt>
                <c:pt idx="14">
                  <c:v>66.666666666666671</c:v>
                </c:pt>
                <c:pt idx="15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71456"/>
        <c:axId val="103997824"/>
      </c:barChart>
      <c:catAx>
        <c:axId val="103971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03997824"/>
        <c:crosses val="autoZero"/>
        <c:auto val="1"/>
        <c:lblAlgn val="ctr"/>
        <c:lblOffset val="100"/>
        <c:noMultiLvlLbl val="0"/>
      </c:catAx>
      <c:valAx>
        <c:axId val="103997824"/>
        <c:scaling>
          <c:orientation val="minMax"/>
          <c:max val="100"/>
          <c:min val="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397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'3'!$E$4:$E$19</c:f>
              <c:numCache>
                <c:formatCode>0.00</c:formatCode>
                <c:ptCount val="16"/>
                <c:pt idx="0">
                  <c:v>82.685512367491171</c:v>
                </c:pt>
                <c:pt idx="1">
                  <c:v>72.847682119205302</c:v>
                </c:pt>
                <c:pt idx="2">
                  <c:v>40.54054054054054</c:v>
                </c:pt>
                <c:pt idx="3">
                  <c:v>62.5</c:v>
                </c:pt>
                <c:pt idx="4">
                  <c:v>31.818181818181817</c:v>
                </c:pt>
                <c:pt idx="5">
                  <c:v>37.142857142857146</c:v>
                </c:pt>
                <c:pt idx="6">
                  <c:v>62.048192771084338</c:v>
                </c:pt>
                <c:pt idx="7">
                  <c:v>70.833333333333329</c:v>
                </c:pt>
                <c:pt idx="8">
                  <c:v>65.342960288808669</c:v>
                </c:pt>
                <c:pt idx="9">
                  <c:v>41.836734693877553</c:v>
                </c:pt>
                <c:pt idx="10">
                  <c:v>32.89473684210526</c:v>
                </c:pt>
                <c:pt idx="11">
                  <c:v>47.272727272727273</c:v>
                </c:pt>
                <c:pt idx="12">
                  <c:v>47.5</c:v>
                </c:pt>
                <c:pt idx="13">
                  <c:v>44.339622641509436</c:v>
                </c:pt>
                <c:pt idx="14">
                  <c:v>55.311355311355314</c:v>
                </c:pt>
                <c:pt idx="15">
                  <c:v>42.281879194630875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22528"/>
        <c:axId val="110824064"/>
      </c:barChart>
      <c:catAx>
        <c:axId val="110822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0824064"/>
        <c:crosses val="autoZero"/>
        <c:auto val="1"/>
        <c:lblAlgn val="ctr"/>
        <c:lblOffset val="100"/>
        <c:noMultiLvlLbl val="0"/>
      </c:catAx>
      <c:valAx>
        <c:axId val="11082406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82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'4.1'!$B$4:$B$19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'4.1'!$E$4:$E$19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51584"/>
        <c:axId val="110853120"/>
      </c:barChart>
      <c:catAx>
        <c:axId val="110851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0853120"/>
        <c:crosses val="autoZero"/>
        <c:auto val="1"/>
        <c:lblAlgn val="ctr"/>
        <c:lblOffset val="100"/>
        <c:noMultiLvlLbl val="0"/>
      </c:catAx>
      <c:valAx>
        <c:axId val="110853120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85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'4.2'!$E$4:$E$19</c:f>
              <c:numCache>
                <c:formatCode>0.00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94.285714285714292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56544"/>
        <c:axId val="110958080"/>
      </c:barChart>
      <c:catAx>
        <c:axId val="110956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0958080"/>
        <c:crosses val="autoZero"/>
        <c:auto val="1"/>
        <c:lblAlgn val="ctr"/>
        <c:lblOffset val="100"/>
        <c:noMultiLvlLbl val="0"/>
      </c:catAx>
      <c:valAx>
        <c:axId val="110958080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95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'5'!$E$4:$E$19</c:f>
              <c:numCache>
                <c:formatCode>0.00</c:formatCode>
                <c:ptCount val="16"/>
                <c:pt idx="0">
                  <c:v>91.016548463356969</c:v>
                </c:pt>
                <c:pt idx="1">
                  <c:v>78.191489361702125</c:v>
                </c:pt>
                <c:pt idx="2">
                  <c:v>63.099630996309962</c:v>
                </c:pt>
                <c:pt idx="3">
                  <c:v>41.064638783269963</c:v>
                </c:pt>
                <c:pt idx="4">
                  <c:v>47.2027972027972</c:v>
                </c:pt>
                <c:pt idx="5">
                  <c:v>56.831683168316829</c:v>
                </c:pt>
                <c:pt idx="6">
                  <c:v>56.914893617021278</c:v>
                </c:pt>
                <c:pt idx="7">
                  <c:v>77.199281867145416</c:v>
                </c:pt>
                <c:pt idx="8">
                  <c:v>64.939024390243901</c:v>
                </c:pt>
                <c:pt idx="9">
                  <c:v>64.664310954063609</c:v>
                </c:pt>
                <c:pt idx="10">
                  <c:v>53.537735849056602</c:v>
                </c:pt>
                <c:pt idx="11">
                  <c:v>61.53846153846154</c:v>
                </c:pt>
                <c:pt idx="12">
                  <c:v>40.294840294840292</c:v>
                </c:pt>
                <c:pt idx="13">
                  <c:v>36.865021770682148</c:v>
                </c:pt>
                <c:pt idx="14">
                  <c:v>65.254237288135599</c:v>
                </c:pt>
                <c:pt idx="15">
                  <c:v>57.830364264823189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12096"/>
        <c:axId val="111017984"/>
      </c:barChart>
      <c:catAx>
        <c:axId val="111012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1017984"/>
        <c:crosses val="autoZero"/>
        <c:auto val="1"/>
        <c:lblAlgn val="ctr"/>
        <c:lblOffset val="100"/>
        <c:noMultiLvlLbl val="0"/>
      </c:catAx>
      <c:valAx>
        <c:axId val="11101798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01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25</xdr:row>
      <xdr:rowOff>123825</xdr:rowOff>
    </xdr:from>
    <xdr:to>
      <xdr:col>8</xdr:col>
      <xdr:colOff>390525</xdr:colOff>
      <xdr:row>25</xdr:row>
      <xdr:rowOff>133352</xdr:rowOff>
    </xdr:to>
    <xdr:cxnSp macro="">
      <xdr:nvCxnSpPr>
        <xdr:cNvPr id="9" name="ตัวเชื่อมต่อตรง 8"/>
        <xdr:cNvCxnSpPr/>
      </xdr:nvCxnSpPr>
      <xdr:spPr>
        <a:xfrm flipV="1">
          <a:off x="539115" y="46577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10" name="TextBox 9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ร้อยละของเด็กอายุ 0-5 ปี ได้รับการคัดกรองพัฒนาการ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 ไตรมาสที่ 3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30</xdr:row>
      <xdr:rowOff>123825</xdr:rowOff>
    </xdr:from>
    <xdr:to>
      <xdr:col>8</xdr:col>
      <xdr:colOff>400050</xdr:colOff>
      <xdr:row>30</xdr:row>
      <xdr:rowOff>133352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556260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ร้อยละเด็กกลุ่มอายุ 0-12 ปีฟันดีไม่มีผุ (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cavity free)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30</xdr:row>
      <xdr:rowOff>123825</xdr:rowOff>
    </xdr:from>
    <xdr:to>
      <xdr:col>8</xdr:col>
      <xdr:colOff>400050</xdr:colOff>
      <xdr:row>30</xdr:row>
      <xdr:rowOff>133352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55530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ร้อยละของวัยทำงานอายุ 30-44 ปี มีค่าดัชนีมวลกายปกติ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24</xdr:row>
      <xdr:rowOff>104775</xdr:rowOff>
    </xdr:from>
    <xdr:to>
      <xdr:col>8</xdr:col>
      <xdr:colOff>390525</xdr:colOff>
      <xdr:row>24</xdr:row>
      <xdr:rowOff>114302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44672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11177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Healthy Ageing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9</xdr:col>
      <xdr:colOff>114300</xdr:colOff>
      <xdr:row>21</xdr:row>
      <xdr:rowOff>28575</xdr:rowOff>
    </xdr:from>
    <xdr:to>
      <xdr:col>17</xdr:col>
      <xdr:colOff>504825</xdr:colOff>
      <xdr:row>44</xdr:row>
      <xdr:rowOff>19049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643890</xdr:colOff>
      <xdr:row>24</xdr:row>
      <xdr:rowOff>123825</xdr:rowOff>
    </xdr:from>
    <xdr:to>
      <xdr:col>17</xdr:col>
      <xdr:colOff>200025</xdr:colOff>
      <xdr:row>24</xdr:row>
      <xdr:rowOff>133352</xdr:rowOff>
    </xdr:to>
    <xdr:cxnSp macro="">
      <xdr:nvCxnSpPr>
        <xdr:cNvPr id="6" name="ตัวเชื่อมต่อตรง 5"/>
        <xdr:cNvCxnSpPr/>
      </xdr:nvCxnSpPr>
      <xdr:spPr>
        <a:xfrm flipV="1">
          <a:off x="7473315" y="44862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529590</xdr:colOff>
      <xdr:row>31</xdr:row>
      <xdr:rowOff>142875</xdr:rowOff>
    </xdr:from>
    <xdr:to>
      <xdr:col>8</xdr:col>
      <xdr:colOff>381000</xdr:colOff>
      <xdr:row>31</xdr:row>
      <xdr:rowOff>152402</xdr:rowOff>
    </xdr:to>
    <xdr:cxnSp macro="">
      <xdr:nvCxnSpPr>
        <xdr:cNvPr id="3" name="ตัวเชื่อมต่อตรง 2"/>
        <xdr:cNvCxnSpPr/>
      </xdr:nvCxnSpPr>
      <xdr:spPr>
        <a:xfrm flipV="1">
          <a:off x="529590" y="577215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อัตราผู้ป่วยเบาหวานรายใหม่จากกลุ่มเสี่ยงเบาหวาน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37</xdr:row>
      <xdr:rowOff>0</xdr:rowOff>
    </xdr:from>
    <xdr:to>
      <xdr:col>8</xdr:col>
      <xdr:colOff>390525</xdr:colOff>
      <xdr:row>37</xdr:row>
      <xdr:rowOff>9527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67151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0</xdr:rowOff>
    </xdr:from>
    <xdr:ext cx="6819900" cy="495300"/>
    <xdr:sp macro="" textlink="">
      <xdr:nvSpPr>
        <xdr:cNvPr id="4" name="TextBox 3"/>
        <xdr:cNvSpPr txBox="1"/>
      </xdr:nvSpPr>
      <xdr:spPr>
        <a:xfrm>
          <a:off x="0" y="3800475"/>
          <a:ext cx="68199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อัตรากลุ่มสงสัยป่วยความดันโลหิตสูงในเขตรับผิดชอบได้รับการวัดความดันโลหิตที่บ้าน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</a:t>
          </a:r>
          <a:endParaRPr lang="th-TH" sz="1000" b="1">
            <a:effectLst/>
            <a:cs typeface="+mj-cs"/>
          </a:endParaRPr>
        </a:p>
        <a:p>
          <a:pPr algn="ctr"/>
          <a:endParaRPr lang="th-TH" sz="1000" b="1">
            <a:cs typeface="+mj-cs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529590</xdr:colOff>
      <xdr:row>31</xdr:row>
      <xdr:rowOff>161925</xdr:rowOff>
    </xdr:from>
    <xdr:to>
      <xdr:col>8</xdr:col>
      <xdr:colOff>381000</xdr:colOff>
      <xdr:row>31</xdr:row>
      <xdr:rowOff>171452</xdr:rowOff>
    </xdr:to>
    <xdr:cxnSp macro="">
      <xdr:nvCxnSpPr>
        <xdr:cNvPr id="3" name="ตัวเชื่อมต่อตรง 2"/>
        <xdr:cNvCxnSpPr/>
      </xdr:nvCxnSpPr>
      <xdr:spPr>
        <a:xfrm flipV="1">
          <a:off x="529590" y="57816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อัตราตายของผู้ป่วยโรคหลอดเลือดสมอง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161925</xdr:rowOff>
    </xdr:from>
    <xdr:to>
      <xdr:col>10</xdr:col>
      <xdr:colOff>0</xdr:colOff>
      <xdr:row>44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558165</xdr:colOff>
      <xdr:row>28</xdr:row>
      <xdr:rowOff>76200</xdr:rowOff>
    </xdr:from>
    <xdr:to>
      <xdr:col>9</xdr:col>
      <xdr:colOff>409575</xdr:colOff>
      <xdr:row>28</xdr:row>
      <xdr:rowOff>85727</xdr:rowOff>
    </xdr:to>
    <xdr:cxnSp macro="">
      <xdr:nvCxnSpPr>
        <xdr:cNvPr id="3" name="ตัวเชื่อมต่อตรง 2"/>
        <xdr:cNvCxnSpPr/>
      </xdr:nvCxnSpPr>
      <xdr:spPr>
        <a:xfrm flipV="1">
          <a:off x="558165" y="5162550"/>
          <a:ext cx="60712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238125</xdr:colOff>
      <xdr:row>21</xdr:row>
      <xdr:rowOff>5927</xdr:rowOff>
    </xdr:from>
    <xdr:ext cx="4924426" cy="356024"/>
    <xdr:sp macro="" textlink="">
      <xdr:nvSpPr>
        <xdr:cNvPr id="4" name="TextBox 3"/>
        <xdr:cNvSpPr txBox="1"/>
      </xdr:nvSpPr>
      <xdr:spPr>
        <a:xfrm>
          <a:off x="885825" y="3825452"/>
          <a:ext cx="4924426" cy="356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ร้อยละของรพ.สต.ที่มีอัตราการใช้ยาปฏิชีวนะในโรค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Respiratory Infection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และ </a:t>
          </a:r>
          <a:endParaRPr lang="th-TH" sz="1000">
            <a:cs typeface="+mj-cs"/>
          </a:endParaRPr>
        </a:p>
      </xdr:txBody>
    </xdr:sp>
    <xdr:clientData/>
  </xdr:oneCellAnchor>
  <xdr:oneCellAnchor>
    <xdr:from>
      <xdr:col>1</xdr:col>
      <xdr:colOff>628650</xdr:colOff>
      <xdr:row>22</xdr:row>
      <xdr:rowOff>120226</xdr:rowOff>
    </xdr:from>
    <xdr:ext cx="4067176" cy="289349"/>
    <xdr:sp macro="" textlink="">
      <xdr:nvSpPr>
        <xdr:cNvPr id="5" name="TextBox 4"/>
        <xdr:cNvSpPr txBox="1"/>
      </xdr:nvSpPr>
      <xdr:spPr>
        <a:xfrm>
          <a:off x="1276350" y="4120726"/>
          <a:ext cx="4067176" cy="289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Acute Diarrhea &lt;=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ร้อยละ20 ทั้ง 2 โรค (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RUA PCU)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9526</xdr:rowOff>
    </xdr:from>
    <xdr:to>
      <xdr:col>9</xdr:col>
      <xdr:colOff>0</xdr:colOff>
      <xdr:row>34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529590</xdr:colOff>
      <xdr:row>26</xdr:row>
      <xdr:rowOff>9525</xdr:rowOff>
    </xdr:from>
    <xdr:to>
      <xdr:col>8</xdr:col>
      <xdr:colOff>381000</xdr:colOff>
      <xdr:row>26</xdr:row>
      <xdr:rowOff>19052</xdr:rowOff>
    </xdr:to>
    <xdr:cxnSp macro="">
      <xdr:nvCxnSpPr>
        <xdr:cNvPr id="3" name="ตัวเชื่อมต่อตรง 2"/>
        <xdr:cNvCxnSpPr/>
      </xdr:nvCxnSpPr>
      <xdr:spPr>
        <a:xfrm flipV="1">
          <a:off x="529590" y="5200650"/>
          <a:ext cx="559498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152400</xdr:colOff>
      <xdr:row>11</xdr:row>
      <xdr:rowOff>63077</xdr:rowOff>
    </xdr:from>
    <xdr:ext cx="6124575" cy="403648"/>
    <xdr:sp macro="" textlink="">
      <xdr:nvSpPr>
        <xdr:cNvPr id="4" name="TextBox 3"/>
        <xdr:cNvSpPr txBox="1"/>
      </xdr:nvSpPr>
      <xdr:spPr>
        <a:xfrm>
          <a:off x="152400" y="2539577"/>
          <a:ext cx="6124575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การส่งต่อผู้ป่วยออกนอกเขตสุขภาพลดลง 4 สาขา ปีงบประมาณ 2562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35</xdr:row>
      <xdr:rowOff>47625</xdr:rowOff>
    </xdr:from>
    <xdr:to>
      <xdr:col>8</xdr:col>
      <xdr:colOff>390525</xdr:colOff>
      <xdr:row>35</xdr:row>
      <xdr:rowOff>57152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640080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อัตราตายทารกแรกเกิด อายุน้อยกว่าหรือเท่ากับ 28 วัน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32</xdr:row>
      <xdr:rowOff>133350</xdr:rowOff>
    </xdr:from>
    <xdr:to>
      <xdr:col>8</xdr:col>
      <xdr:colOff>381000</xdr:colOff>
      <xdr:row>32</xdr:row>
      <xdr:rowOff>142875</xdr:rowOff>
    </xdr:to>
    <xdr:cxnSp macro="">
      <xdr:nvCxnSpPr>
        <xdr:cNvPr id="3" name="ตัวเชื่อมต่อตรง 2"/>
        <xdr:cNvCxnSpPr/>
      </xdr:nvCxnSpPr>
      <xdr:spPr>
        <a:xfrm>
          <a:off x="523875" y="5943600"/>
          <a:ext cx="6000750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ร้อยละของผู้ป่วยโรคเบาหวานที่ควบคุมได้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TypeArea 1,3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9</xdr:col>
      <xdr:colOff>19050</xdr:colOff>
      <xdr:row>21</xdr:row>
      <xdr:rowOff>9525</xdr:rowOff>
    </xdr:from>
    <xdr:to>
      <xdr:col>17</xdr:col>
      <xdr:colOff>628650</xdr:colOff>
      <xdr:row>43</xdr:row>
      <xdr:rowOff>180974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19050</xdr:colOff>
      <xdr:row>21</xdr:row>
      <xdr:rowOff>95250</xdr:rowOff>
    </xdr:from>
    <xdr:ext cx="6819900" cy="232197"/>
    <xdr:sp macro="" textlink="">
      <xdr:nvSpPr>
        <xdr:cNvPr id="6" name="TextBox 5"/>
        <xdr:cNvSpPr txBox="1"/>
      </xdr:nvSpPr>
      <xdr:spPr>
        <a:xfrm>
          <a:off x="6848475" y="3914775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ร้อยละของผู้ป่วยโรคเบาหวานที่ควบคุมได้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ChronicFU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9</xdr:col>
      <xdr:colOff>561975</xdr:colOff>
      <xdr:row>32</xdr:row>
      <xdr:rowOff>142875</xdr:rowOff>
    </xdr:from>
    <xdr:to>
      <xdr:col>17</xdr:col>
      <xdr:colOff>342900</xdr:colOff>
      <xdr:row>32</xdr:row>
      <xdr:rowOff>152400</xdr:rowOff>
    </xdr:to>
    <xdr:cxnSp macro="">
      <xdr:nvCxnSpPr>
        <xdr:cNvPr id="7" name="ตัวเชื่อมต่อตรง 6"/>
        <xdr:cNvCxnSpPr/>
      </xdr:nvCxnSpPr>
      <xdr:spPr>
        <a:xfrm>
          <a:off x="7391400" y="5953125"/>
          <a:ext cx="6000750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35</xdr:row>
      <xdr:rowOff>114300</xdr:rowOff>
    </xdr:from>
    <xdr:to>
      <xdr:col>8</xdr:col>
      <xdr:colOff>400050</xdr:colOff>
      <xdr:row>35</xdr:row>
      <xdr:rowOff>123827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645795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ร้อยละของเด็กอายุ 0-5 ปี ที่ได้รับการคัดกรองพัฒนาการ พบสงสัยล่าช้า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 ไตรมาสที่ 3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31</xdr:row>
      <xdr:rowOff>66675</xdr:rowOff>
    </xdr:from>
    <xdr:to>
      <xdr:col>8</xdr:col>
      <xdr:colOff>400050</xdr:colOff>
      <xdr:row>31</xdr:row>
      <xdr:rowOff>76200</xdr:rowOff>
    </xdr:to>
    <xdr:cxnSp macro="">
      <xdr:nvCxnSpPr>
        <xdr:cNvPr id="3" name="ตัวเชื่อมต่อตรง 2"/>
        <xdr:cNvCxnSpPr/>
      </xdr:nvCxnSpPr>
      <xdr:spPr>
        <a:xfrm>
          <a:off x="542925" y="5676900"/>
          <a:ext cx="6000750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30227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ร้อยละของผู้ป่วยโรคความดันโลหิตสูงที่ควบคุมได้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Typearea 1,3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9</xdr:col>
      <xdr:colOff>9525</xdr:colOff>
      <xdr:row>21</xdr:row>
      <xdr:rowOff>9525</xdr:rowOff>
    </xdr:from>
    <xdr:to>
      <xdr:col>17</xdr:col>
      <xdr:colOff>504825</xdr:colOff>
      <xdr:row>43</xdr:row>
      <xdr:rowOff>180974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28575</xdr:colOff>
      <xdr:row>21</xdr:row>
      <xdr:rowOff>104775</xdr:rowOff>
    </xdr:from>
    <xdr:ext cx="6819900" cy="232197"/>
    <xdr:sp macro="" textlink="">
      <xdr:nvSpPr>
        <xdr:cNvPr id="6" name="TextBox 5"/>
        <xdr:cNvSpPr txBox="1"/>
      </xdr:nvSpPr>
      <xdr:spPr>
        <a:xfrm>
          <a:off x="6858000" y="3924300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ร้อยละของผู้ป่วยโรคความดันโลหิตสูงที่ควบคุมได้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ChronicFU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9</xdr:col>
      <xdr:colOff>561975</xdr:colOff>
      <xdr:row>31</xdr:row>
      <xdr:rowOff>76200</xdr:rowOff>
    </xdr:from>
    <xdr:to>
      <xdr:col>17</xdr:col>
      <xdr:colOff>228600</xdr:colOff>
      <xdr:row>31</xdr:row>
      <xdr:rowOff>85725</xdr:rowOff>
    </xdr:to>
    <xdr:cxnSp macro="">
      <xdr:nvCxnSpPr>
        <xdr:cNvPr id="7" name="ตัวเชื่อมต่อตรง 6"/>
        <xdr:cNvCxnSpPr/>
      </xdr:nvCxnSpPr>
      <xdr:spPr>
        <a:xfrm>
          <a:off x="7391400" y="5705475"/>
          <a:ext cx="6000750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31</xdr:row>
      <xdr:rowOff>66675</xdr:rowOff>
    </xdr:from>
    <xdr:to>
      <xdr:col>8</xdr:col>
      <xdr:colOff>390525</xdr:colOff>
      <xdr:row>31</xdr:row>
      <xdr:rowOff>76202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569595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ร้อยละของการให้การรักษาผู้ป่วย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STEMI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ได้ตามมาตรฐานเวลาที่กำหนด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 งบประมาณ 2562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558165</xdr:colOff>
      <xdr:row>27</xdr:row>
      <xdr:rowOff>19050</xdr:rowOff>
    </xdr:from>
    <xdr:to>
      <xdr:col>8</xdr:col>
      <xdr:colOff>409575</xdr:colOff>
      <xdr:row>27</xdr:row>
      <xdr:rowOff>28577</xdr:rowOff>
    </xdr:to>
    <xdr:cxnSp macro="">
      <xdr:nvCxnSpPr>
        <xdr:cNvPr id="3" name="ตัวเชื่อมต่อตรง 2"/>
        <xdr:cNvCxnSpPr/>
      </xdr:nvCxnSpPr>
      <xdr:spPr>
        <a:xfrm flipV="1">
          <a:off x="558165" y="49244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19050</xdr:rowOff>
    </xdr:from>
    <xdr:to>
      <xdr:col>7</xdr:col>
      <xdr:colOff>676275</xdr:colOff>
      <xdr:row>32</xdr:row>
      <xdr:rowOff>85725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238125</xdr:colOff>
      <xdr:row>9</xdr:row>
      <xdr:rowOff>152400</xdr:rowOff>
    </xdr:from>
    <xdr:ext cx="4072140" cy="262572"/>
    <xdr:sp macro="" textlink="">
      <xdr:nvSpPr>
        <xdr:cNvPr id="4" name="TextBox 3"/>
        <xdr:cNvSpPr txBox="1"/>
      </xdr:nvSpPr>
      <xdr:spPr>
        <a:xfrm>
          <a:off x="1333500" y="1781175"/>
          <a:ext cx="407214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จำนวนผู้ป่วยที่ส่งต่อนอกเขตสุขภาพ รายไตรมาส ปีงบประมาณ 2561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529590</xdr:colOff>
      <xdr:row>33</xdr:row>
      <xdr:rowOff>133350</xdr:rowOff>
    </xdr:from>
    <xdr:to>
      <xdr:col>8</xdr:col>
      <xdr:colOff>381000</xdr:colOff>
      <xdr:row>33</xdr:row>
      <xdr:rowOff>142877</xdr:rowOff>
    </xdr:to>
    <xdr:cxnSp macro="">
      <xdr:nvCxnSpPr>
        <xdr:cNvPr id="3" name="ตัวเชื่อมต่อตรง 2"/>
        <xdr:cNvCxnSpPr/>
      </xdr:nvCxnSpPr>
      <xdr:spPr>
        <a:xfrm flipV="1">
          <a:off x="529590" y="61245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อัตราตายทารกแรกเกิด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อายุน้อยกว่าหรือเท่ากับ 28 วัน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8</xdr:col>
      <xdr:colOff>723900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34</xdr:row>
      <xdr:rowOff>161925</xdr:rowOff>
    </xdr:from>
    <xdr:to>
      <xdr:col>8</xdr:col>
      <xdr:colOff>400050</xdr:colOff>
      <xdr:row>34</xdr:row>
      <xdr:rowOff>171452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63341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ร้อยละของผู้ป่วยนอกได้รับบริการการแพทย์แผนไทยและการแพทย์ทางเลือก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8</xdr:col>
      <xdr:colOff>723900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34</xdr:row>
      <xdr:rowOff>104775</xdr:rowOff>
    </xdr:from>
    <xdr:to>
      <xdr:col>8</xdr:col>
      <xdr:colOff>390525</xdr:colOff>
      <xdr:row>34</xdr:row>
      <xdr:rowOff>114302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62769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ร้อยละของประชากรเข้าถึงบริการการแพทย์ฉุกเฉิน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8</xdr:col>
      <xdr:colOff>723900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491490</xdr:colOff>
      <xdr:row>26</xdr:row>
      <xdr:rowOff>171450</xdr:rowOff>
    </xdr:from>
    <xdr:to>
      <xdr:col>8</xdr:col>
      <xdr:colOff>342900</xdr:colOff>
      <xdr:row>27</xdr:row>
      <xdr:rowOff>2</xdr:rowOff>
    </xdr:to>
    <xdr:cxnSp macro="">
      <xdr:nvCxnSpPr>
        <xdr:cNvPr id="3" name="ตัวเชื่อมต่อตรง 2"/>
        <xdr:cNvCxnSpPr/>
      </xdr:nvCxnSpPr>
      <xdr:spPr>
        <a:xfrm flipV="1">
          <a:off x="491490" y="489585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ร้อยละของผู้ป่วย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CKD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ที่มีอัตราการลดลงของ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eGFR&lt;4 ml/min/1.73m2/yr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ปีงบประมาณ 2561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8</xdr:col>
      <xdr:colOff>723900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491490</xdr:colOff>
      <xdr:row>29</xdr:row>
      <xdr:rowOff>171450</xdr:rowOff>
    </xdr:from>
    <xdr:to>
      <xdr:col>8</xdr:col>
      <xdr:colOff>342900</xdr:colOff>
      <xdr:row>30</xdr:row>
      <xdr:rowOff>2</xdr:rowOff>
    </xdr:to>
    <xdr:cxnSp macro="">
      <xdr:nvCxnSpPr>
        <xdr:cNvPr id="3" name="ตัวเชื่อมต่อตรง 2"/>
        <xdr:cNvCxnSpPr/>
      </xdr:nvCxnSpPr>
      <xdr:spPr>
        <a:xfrm flipV="1">
          <a:off x="491490" y="54387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19052</xdr:colOff>
      <xdr:row>21</xdr:row>
      <xdr:rowOff>72602</xdr:rowOff>
    </xdr:from>
    <xdr:ext cx="6791324" cy="403648"/>
    <xdr:sp macro="" textlink="">
      <xdr:nvSpPr>
        <xdr:cNvPr id="4" name="TextBox 3"/>
        <xdr:cNvSpPr txBox="1"/>
      </xdr:nvSpPr>
      <xdr:spPr>
        <a:xfrm>
          <a:off x="19052" y="3892127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อัตราการเสียชีวิตของผู้เจ็บป่วยวิกฤตฉุกเฉิน ภายใน 24 ชั่วโมง ในโรงพยาบาลระดับ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F2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ขึ้นไป (ทั้งที่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ER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และ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Admit)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8</xdr:col>
      <xdr:colOff>723900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510540</xdr:colOff>
      <xdr:row>28</xdr:row>
      <xdr:rowOff>85725</xdr:rowOff>
    </xdr:from>
    <xdr:to>
      <xdr:col>8</xdr:col>
      <xdr:colOff>361950</xdr:colOff>
      <xdr:row>28</xdr:row>
      <xdr:rowOff>95252</xdr:rowOff>
    </xdr:to>
    <xdr:cxnSp macro="">
      <xdr:nvCxnSpPr>
        <xdr:cNvPr id="3" name="ตัวเชื่อมต่อตรง 2"/>
        <xdr:cNvCxnSpPr/>
      </xdr:nvCxnSpPr>
      <xdr:spPr>
        <a:xfrm flipV="1">
          <a:off x="510540" y="51720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19052</xdr:colOff>
      <xdr:row>21</xdr:row>
      <xdr:rowOff>72602</xdr:rowOff>
    </xdr:from>
    <xdr:ext cx="6791324" cy="403648"/>
    <xdr:sp macro="" textlink="">
      <xdr:nvSpPr>
        <xdr:cNvPr id="4" name="TextBox 3"/>
        <xdr:cNvSpPr txBox="1"/>
      </xdr:nvSpPr>
      <xdr:spPr>
        <a:xfrm>
          <a:off x="19052" y="3892127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อัตราการเสียชีวิตของผู้เจ็บป่วยวิกฤตฉุกเฉิน ภายใน 24 ชั่วโมง ในโรงพยาบาลระดับ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F2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ขึ้นไป (ทั้งที่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ER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และ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Admit)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25</xdr:row>
      <xdr:rowOff>133350</xdr:rowOff>
    </xdr:from>
    <xdr:to>
      <xdr:col>8</xdr:col>
      <xdr:colOff>390525</xdr:colOff>
      <xdr:row>25</xdr:row>
      <xdr:rowOff>142877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466725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ร้อยละของเด็กอายุ 0-5 ปี ที่มีพัฒนาการสงสัยล่าช้าได้รับการติดตาม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 ไตรมาสที่ 3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30</xdr:row>
      <xdr:rowOff>0</xdr:rowOff>
    </xdr:from>
    <xdr:to>
      <xdr:col>8</xdr:col>
      <xdr:colOff>390525</xdr:colOff>
      <xdr:row>30</xdr:row>
      <xdr:rowOff>9527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54387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ร้อยละของเด็กพัฒนาการล่าช้าได้รับการกระตุ้นพัฒนาการด้วย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TEDA4I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ปีงบประมาณ 2562 ไตรมาสที่ 3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29</xdr:row>
      <xdr:rowOff>171450</xdr:rowOff>
    </xdr:from>
    <xdr:to>
      <xdr:col>8</xdr:col>
      <xdr:colOff>390525</xdr:colOff>
      <xdr:row>30</xdr:row>
      <xdr:rowOff>2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542925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ร้อยละของเด็กอายุ 0-5 ปี มีพัฒนาการสมวัย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 ไตรมาสที่ 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31</xdr:row>
      <xdr:rowOff>57150</xdr:rowOff>
    </xdr:from>
    <xdr:to>
      <xdr:col>8</xdr:col>
      <xdr:colOff>400050</xdr:colOff>
      <xdr:row>31</xdr:row>
      <xdr:rowOff>66677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567690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ร้อยละของเด็กอายุ 0-5 ปี สูงดีสมส่วน และส่วนสูงเฉลี่ยที่อายุ 5 ปี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 ไตรมาสที่ 3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31</xdr:row>
      <xdr:rowOff>57150</xdr:rowOff>
    </xdr:from>
    <xdr:to>
      <xdr:col>8</xdr:col>
      <xdr:colOff>400050</xdr:colOff>
      <xdr:row>31</xdr:row>
      <xdr:rowOff>66677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567690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เด็กไทยมีระดับสติปัญญาเฉลี่ยไม่ต่ำกว่า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100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29</xdr:row>
      <xdr:rowOff>171450</xdr:rowOff>
    </xdr:from>
    <xdr:to>
      <xdr:col>8</xdr:col>
      <xdr:colOff>390525</xdr:colOff>
      <xdr:row>30</xdr:row>
      <xdr:rowOff>2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542925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21</xdr:row>
      <xdr:rowOff>72601</xdr:rowOff>
    </xdr:from>
    <xdr:ext cx="6410326" cy="365549"/>
    <xdr:sp macro="" textlink="">
      <xdr:nvSpPr>
        <xdr:cNvPr id="4" name="TextBox 3"/>
        <xdr:cNvSpPr txBox="1"/>
      </xdr:nvSpPr>
      <xdr:spPr>
        <a:xfrm>
          <a:off x="219075" y="3882601"/>
          <a:ext cx="6410326" cy="365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ร้อยละของเด็กปฐมวัยที่ได้รับการคัดกรองแล้วพบว่ามีพัฒนาการล่าช้าได้รับการกระตุ้นพัฒนาการด้วย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TEDA4I 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29</xdr:row>
      <xdr:rowOff>38100</xdr:rowOff>
    </xdr:from>
    <xdr:to>
      <xdr:col>8</xdr:col>
      <xdr:colOff>400050</xdr:colOff>
      <xdr:row>29</xdr:row>
      <xdr:rowOff>47627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529590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ร้อยละของเด็กวัยเรียน 6 - 14 ปี สูงดีสมส่วน ปีงบประมาณ 2562 เทอมที่ 2 ต.ค. - ม.ค.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pm.hdc.moph.go.th/hdc/reports/report.php?source=pformated/format1.php&amp;cat_id=b2b59e64c4e6c92d4b1ec16a599d882b&amp;id=71cff4a5f828ddbe688784c2659abfe9" TargetMode="External"/><Relationship Id="rId13" Type="http://schemas.openxmlformats.org/officeDocument/2006/relationships/hyperlink" Target="https://cpm.hdc.moph.go.th/hdc/reports/report_kpi.php?flag_kpi_level=1&amp;flag_kpi_year=2018&amp;source=pformated/format1.php&amp;id=4bd243de1e007bf9c7aa7cc799a1a01c" TargetMode="External"/><Relationship Id="rId18" Type="http://schemas.openxmlformats.org/officeDocument/2006/relationships/hyperlink" Target="https://cpm.hdc.moph.go.th/hdc/reports/report_kpi.php?flag_kpi_level=1&amp;flag_kpi_year=2019&amp;source=pformated/format1.php&amp;id=023dcdc36f90b6b070358fbc6727c768" TargetMode="External"/><Relationship Id="rId26" Type="http://schemas.openxmlformats.org/officeDocument/2006/relationships/hyperlink" Target="https://cpm.hdc.moph.go.th/hdc/reports/report_kpi.php?flag_kpi_level=1&amp;flag_kpi_year=2018&amp;source=pformated/format1.php&amp;id=00366a85bd3c2b6932a228df29137252" TargetMode="External"/><Relationship Id="rId3" Type="http://schemas.openxmlformats.org/officeDocument/2006/relationships/hyperlink" Target="https://cpm.hdc.moph.go.th/hdc/reports/report.php?source=pformated/format1.php&amp;cat_id=46522b5bd1e06d24a5bd81917257a93c&amp;id=e28682b2718e6cc82b8dbb3e00f2e28e" TargetMode="External"/><Relationship Id="rId21" Type="http://schemas.openxmlformats.org/officeDocument/2006/relationships/hyperlink" Target="https://cpm.hdc.moph.go.th/hdc/reports/report_kpi.php?flag_kpi_level=1&amp;flag_kpi_year=2019&amp;source=pformated/format1.php&amp;id=3328a9e3fe40877c45860265035e2412" TargetMode="External"/><Relationship Id="rId7" Type="http://schemas.openxmlformats.org/officeDocument/2006/relationships/hyperlink" Target="https://cpm.hdc.moph.go.th/hdc/reports/report.php?source=pformated/format1.php&amp;cat_id=b2b59e64c4e6c92d4b1ec16a599d882b&amp;id=2e3813337b6b5377c2f68affe247d5f9" TargetMode="External"/><Relationship Id="rId12" Type="http://schemas.openxmlformats.org/officeDocument/2006/relationships/hyperlink" Target="https://cpm.hdc.moph.go.th/hdc/reports/page_kpi.php?flag_kpi_level=1&amp;flag_kpi_year=2019" TargetMode="External"/><Relationship Id="rId17" Type="http://schemas.openxmlformats.org/officeDocument/2006/relationships/hyperlink" Target="https://cpm.hdc.moph.go.th/hdc/reports/report_kpi.php?flag_kpi_level=1&amp;flag_kpi_year=2019&amp;source=pformated/format1.php&amp;id=442ce7230a27324442ae3e049041c519" TargetMode="External"/><Relationship Id="rId25" Type="http://schemas.openxmlformats.org/officeDocument/2006/relationships/hyperlink" Target="https://cpm.hdc.moph.go.th/hdc/reports/report_kpi.php?flag_kpi_level=1&amp;flag_kpi_year=2019&amp;source=pformated/formatg.php&amp;id=706b605192b49d385ba044350af9c46a" TargetMode="External"/><Relationship Id="rId2" Type="http://schemas.openxmlformats.org/officeDocument/2006/relationships/hyperlink" Target="https://cpm.hdc.moph.go.th/hdc/reports/report.php?source=pformated/format1.php&amp;cat_id=1ed90bc32310b503b7ca9b32af425ae5&amp;id=4ea15a97238c68583f6d644e47506339" TargetMode="External"/><Relationship Id="rId16" Type="http://schemas.openxmlformats.org/officeDocument/2006/relationships/hyperlink" Target="https://cpm.hdc.moph.go.th/hdc/reports/report_kpi.php?flag_kpi_level=1&amp;flag_kpi_year=2019&amp;source=pformated/format1.php&amp;id=684e99dc7538c8b1a97f19f91a100f08" TargetMode="External"/><Relationship Id="rId20" Type="http://schemas.openxmlformats.org/officeDocument/2006/relationships/hyperlink" Target="https://cpm.hdc.moph.go.th/hdc/reports/report.php?source=pformated/format1.php&amp;cat_id=39fd60c25235db479930db85a0e97dd3&amp;id=7ac059f4e4e3d08750d2ee23600556af" TargetMode="External"/><Relationship Id="rId29" Type="http://schemas.openxmlformats.org/officeDocument/2006/relationships/hyperlink" Target="https://cpm.hdc.moph.go.th/hdc/reports/report.php?source=pformated/format1.php&amp;cat_id=e71a73a77b1474e63b71bccf727009ce&amp;id=d843f25a088253c22344d771113cf409" TargetMode="External"/><Relationship Id="rId1" Type="http://schemas.openxmlformats.org/officeDocument/2006/relationships/hyperlink" Target="https://cpm.hdc.moph.go.th/hdc/reports/report.php?source=pformated/format1.php&amp;cat_id=46522b5bd1e06d24a5bd81917257a93c&amp;id=67e41dbb1ce5d844d49f6b7b10e30d01" TargetMode="External"/><Relationship Id="rId6" Type="http://schemas.openxmlformats.org/officeDocument/2006/relationships/hyperlink" Target="https://cpm.hdc.moph.go.th/hdc/reports/report.php?source=pformated/format1.php&amp;cat_id=b2b59e64c4e6c92d4b1ec16a599d882b&amp;id=137a726340e4dfde7bbbc5d8aeee3ac3" TargetMode="External"/><Relationship Id="rId11" Type="http://schemas.openxmlformats.org/officeDocument/2006/relationships/hyperlink" Target="https://cpm.hdc.moph.go.th/hdc/reports/report_kpi.php?flag_kpi_level=1&amp;flag_kpi_year=2018&amp;source=pformated/format1.php&amp;id=0acbbb84a5c774c129dfc849a742d766" TargetMode="External"/><Relationship Id="rId24" Type="http://schemas.openxmlformats.org/officeDocument/2006/relationships/hyperlink" Target="https://cpm.hdc.moph.go.th/hdc/reports/report_kpi.php?flag_kpi_level=1&amp;flag_kpi_year=2018&amp;source=pformated/format1.php&amp;id=4bd243de1e007bf9c7aa7cc799a1a01c" TargetMode="External"/><Relationship Id="rId5" Type="http://schemas.openxmlformats.org/officeDocument/2006/relationships/hyperlink" Target="https://cpm.hdc.moph.go.th/hdc/reports/report.php?source=pformated/format1.php&amp;cat_id=b2b59e64c4e6c92d4b1ec16a599d882b&amp;id=1d1f760554763b3ff098d5b696ecb8f3" TargetMode="External"/><Relationship Id="rId15" Type="http://schemas.openxmlformats.org/officeDocument/2006/relationships/hyperlink" Target="https://cpm.hdc.moph.go.th/hdc/reports/report_kpi.php?flag_kpi_level=1&amp;flag_kpi_year=2019&amp;source=pformated/format1.php&amp;id=7afc5cd38a8cc47af037cbd3613f268b" TargetMode="External"/><Relationship Id="rId23" Type="http://schemas.openxmlformats.org/officeDocument/2006/relationships/hyperlink" Target="https://cpm.hdc.moph.go.th/hdc/reports/report_kpi.php?flag_kpi_level=1&amp;flag_kpi_year=2019&amp;source=pformated/format1.php&amp;id=0acbbb84a5c774c129dfc849a742d766" TargetMode="External"/><Relationship Id="rId28" Type="http://schemas.openxmlformats.org/officeDocument/2006/relationships/hyperlink" Target="https://cpm.hdc.moph.go.th/hdc/reports/report_kpi.php?flag_kpi_level=1&amp;flag_kpi_year=2018&amp;source=pformated/format1.php&amp;id=4709220e55ae6c91c872e08b4ac2498c" TargetMode="External"/><Relationship Id="rId10" Type="http://schemas.openxmlformats.org/officeDocument/2006/relationships/hyperlink" Target="https://cpm.hdc.moph.go.th/hdc/reports/report.php?source=formated/referout_kpi.php&amp;cat_id=9d8c311d6336373d40437c4423508cad&amp;id=38e40477e601acfba24653ceb9021cd4" TargetMode="External"/><Relationship Id="rId19" Type="http://schemas.openxmlformats.org/officeDocument/2006/relationships/hyperlink" Target="https://cpm.hdc.moph.go.th/hdc/reports/report_kpi.php?flag_kpi_level=1&amp;flag_kpi_year=2019&amp;source=pformated/format1.php&amp;id=023dcdc36f90b6b070358fbc6727c768" TargetMode="External"/><Relationship Id="rId4" Type="http://schemas.openxmlformats.org/officeDocument/2006/relationships/hyperlink" Target="https://cpm.hdc.moph.go.th/hdc/reports/report.php?source=pformated/format1.php&amp;cat_id=b2b59e64c4e6c92d4b1ec16a599d882b&amp;id=d3aad6d7729c370287f43d1f094b3dd1" TargetMode="External"/><Relationship Id="rId9" Type="http://schemas.openxmlformats.org/officeDocument/2006/relationships/hyperlink" Target="https://cpm.hdc.moph.go.th/hdc/reports/report.php?source=pformated/format1.php&amp;cat_id=39fd60c25235db479930db85a0e97dd3&amp;id=7ac059f4e4e3d08750d2ee23600556af" TargetMode="External"/><Relationship Id="rId14" Type="http://schemas.openxmlformats.org/officeDocument/2006/relationships/hyperlink" Target="https://cpm.hdc.moph.go.th/hdc/reports/report_kpi.php?flag_kpi_level=1&amp;flag_kpi_year=2018&amp;source=pformated/format1.php&amp;id=00366a85bd3c2b6932a228df29137252" TargetMode="External"/><Relationship Id="rId22" Type="http://schemas.openxmlformats.org/officeDocument/2006/relationships/hyperlink" Target="https://cpm.hdc.moph.go.th/hdc/reports/report_kpi.php?flag_kpi_level=1&amp;flag_kpi_year=2019&amp;source=pformated/format1.php&amp;id=891c209d7617c9ce7871dc69f72f2ea5" TargetMode="External"/><Relationship Id="rId27" Type="http://schemas.openxmlformats.org/officeDocument/2006/relationships/hyperlink" Target="https://cpm.hdc.moph.go.th/hdc/reports/report_kpi.php?flag_kpi_level=1&amp;flag_kpi_year=2019&amp;source=pformated/format1.php&amp;id=12d5b6eef67669da17758ef281915cbb" TargetMode="External"/><Relationship Id="rId30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cpm.hdc.moph.go.th/hdc/reports/report_kpi.php?flag_kpi_level=1&amp;flag_kpi_year=2019&amp;source=pformated/format1.php&amp;id=023dcdc36f90b6b070358fbc6727c768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pm.hdc.moph.go.th/hdc/reports/report.php?source=pformated/format1.php&amp;cat_id=46522b5bd1e06d24a5bd81917257a93c&amp;id=e28682b2718e6cc82b8dbb3e00f2e28e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pm.hdc.moph.go.th/hdc/reports/report.php?source=pformated/format1.php&amp;cat_id=db30e434e30565c12fbac44958e338d5&amp;id=d36f6c38999d128132513933e36a848a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pm.hdc.moph.go.th/hdc/reports/report.php?source=pformated/format1.php&amp;cat_id=46522b5bd1e06d24a5bd81917257a93c&amp;id=e2d0b1a802a956529b7d1d0f9516313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cpm.hdc.moph.go.th/hdc/reports/report.php?source=pformated/format1.php&amp;cat_id=6966b0664b89805a484d7ac96c6edc48&amp;id=bbcb40adb960e0564efba686c316c009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cpm.hdc.moph.go.th/hdc/reports/report.php?source=pformated/format1.php&amp;cat_id=b2b59e64c4e6c92d4b1ec16a599d882b&amp;id=d3aad6d7729c370287f43d1f094b3dd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cpm.hdc.moph.go.th/hdc/reports/report.php?source=pformated/format1.php&amp;cat_id=b2b59e64c4e6c92d4b1ec16a599d882b&amp;id=1d1f760554763b3ff098d5b696ecb8f3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s://cpm.hdc.moph.go.th/hdc/reports/report.php?source=pformated/format1.php&amp;cat_id=39fd60c25235db479930db85a0e97dd3&amp;id=7ac059f4e4e3d08750d2ee23600556af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s://cpm.hdc.moph.go.th/hdc/reports/report_kpi.php?flag_kpi_level=1&amp;flag_kpi_year=2019&amp;source=pformated/format1.php&amp;id=3328a9e3fe40877c45860265035e2412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s://cpm.hdc.moph.go.th/hdc/reports/report_kpi.php?flag_kpi_level=1&amp;flag_kpi_year=2019&amp;source=pformated/format1.php&amp;id=891c209d7617c9ce7871dc69f72f2ea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pm.hdc.moph.go.th/hdc/reports/report.php?source=pformated/format1.php&amp;cat_id=db30e434e30565c12fbac44958e338d5&amp;id=d36f6c38999d128132513933e36a848a" TargetMode="External"/><Relationship Id="rId2" Type="http://schemas.openxmlformats.org/officeDocument/2006/relationships/hyperlink" Target="https://cpm.hdc.moph.go.th/hdc/reports/report.php?source=pformated/format1.php&amp;cat_id=46522b5bd1e06d24a5bd81917257a93c&amp;id=67e41dbb1ce5d844d49f6b7b10e30d01" TargetMode="External"/><Relationship Id="rId1" Type="http://schemas.openxmlformats.org/officeDocument/2006/relationships/hyperlink" Target="https://cpm.hdc.moph.go.th/hdc/reports/report.php?source=pformated/format1.php&amp;cat_id=1ed90bc32310b503b7ca9b32af425ae5&amp;id=4ea15a97238c68583f6d644e47506339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s://cpm.hdc.moph.go.th/hdc/reports/report_kpi.php?flag_kpi_level=1&amp;flag_kpi_year=2019&amp;source=pformated/format1.php&amp;id=0acbbb84a5c774c129dfc849a742d766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cpm.hdc.moph.go.th/hdc/reports/report.php?source=pformated/format1.php&amp;cat_id=b2b59e64c4e6c92d4b1ec16a599d882b&amp;id=137a726340e4dfde7bbbc5d8aeee3ac3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https://cpm.hdc.moph.go.th/hdc/reports/report.php?source=pformated/format1.php&amp;cat_id=b2b59e64c4e6c92d4b1ec16a599d882b&amp;id=2e3813337b6b5377c2f68affe247d5f9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https://cpm.hdc.moph.go.th/hdc/reports/report_kpi.php?flag_kpi_level=1&amp;flag_kpi_year=2019&amp;source=pformated/format1.php&amp;id=12d5b6eef67669da17758ef281915cbb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cpm.hdc.moph.go.th/hdc/reports/report.php?source=pformated/format1.php&amp;cat_id=b2b59e64c4e6c92d4b1ec16a599d882b&amp;id=71cff4a5f828ddbe688784c2659abfe9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cpm.hdc.moph.go.th/hdc/reports/report.php?source=formated/referout_kpi.php&amp;cat_id=9d8c311d6336373d40437c4423508cad&amp;id=38e40477e601acfba24653ceb9021cd4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cpm.hdc.moph.go.th/hdc/reports/report_kpi.php?flag_kpi_level=1&amp;flag_kpi_year=2018&amp;source=pformated/format1.php&amp;id=0acbbb84a5c774c129dfc849a742d766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cpm.hdc.moph.go.th/hdc/reports/report_kpi.php?flag_kpi_level=1&amp;flag_kpi_year=2018&amp;source=pformated/format1.php&amp;id=4bd243de1e007bf9c7aa7cc799a1a01c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cpm.hdc.moph.go.th/hdc/reports/report_kpi.php?flag_kpi_level=1&amp;flag_kpi_year=2018&amp;source=pformated/format1.php&amp;id=00366a85bd3c2b6932a228df2913725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pm.hdc.moph.go.th/hdc/reports/report_kpi.php?flag_kpi_level=1&amp;flag_kpi_year=2019&amp;source=pformated/format1.php&amp;id=7afc5cd38a8cc47af037cbd3613f268b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hyperlink" Target="https://cpm.hdc.moph.go.th/hdc/reports/report_kpi.php?flag_kpi_level=1&amp;flag_kpi_year=2019&amp;source=pformated/format1.php&amp;id=717fea26fb76e9c0626aaba1eccc0ca1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cpm.hdc.moph.go.th/hdc/reports/report_kpi.php?flag_kpi_level=1&amp;flag_kpi_year=2018&amp;source=kpi/kpi_ckd1.php&amp;id=d843f25a088253c22344d771113cf409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hyperlink" Target="https://cpm.hdc.moph.go.th/hdc/reports/report_kpi.php?flag_kpi_level=1&amp;flag_kpi_year=2018&amp;source=pformated/format1.php&amp;id=4709220e55ae6c91c872e08b4ac2498c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hyperlink" Target="https://cpm.hdc.moph.go.th/hdc/reports/report_kpi.php?flag_kpi_level=1&amp;flag_kpi_year=2018&amp;source=pformated/format1.php&amp;id=f3c2ad55781d0c76aa12c9536484c8b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pm.hdc.moph.go.th/hdc/reports/report_kpi.php?flag_kpi_level=1&amp;flag_kpi_year=2019&amp;source=pformated/format1.php&amp;id=684e99dc7538c8b1a97f19f91a100f0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pm.hdc.moph.go.th/hdc/reports/report_kpi.php?flag_kpi_level=1&amp;flag_kpi_year=2019&amp;source=pformated/format1.php&amp;id=442ce7230a27324442ae3e049041c51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cpm.hdc.moph.go.th/hdc/reports/report_kpi.php?flag_kpi_level=1&amp;flag_kpi_year=2019&amp;source=pformated/format1.php&amp;id=023dcdc36f90b6b070358fbc6727c768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pm.hdc.moph.go.th/hdc/reports/report.php?source=pformated/format1.php&amp;cat_id=1ed90bc32310b503b7ca9b32af425ae5&amp;id=4ea15a97238c68583f6d644e4750633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pm.hdc.moph.go.th/hdc/reports/report.php?source=pformated/format1.php&amp;cat_id=46522b5bd1e06d24a5bd81917257a93c&amp;id=67e41dbb1ce5d844d49f6b7b10e30d0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pane ySplit="6" topLeftCell="A19" activePane="bottomLeft" state="frozen"/>
      <selection pane="bottomLeft" sqref="A1:I1"/>
    </sheetView>
  </sheetViews>
  <sheetFormatPr defaultRowHeight="14.25" x14ac:dyDescent="0.2"/>
  <cols>
    <col min="1" max="1" width="7" customWidth="1"/>
    <col min="2" max="2" width="65.375" customWidth="1"/>
    <col min="3" max="3" width="10.75" style="1" customWidth="1"/>
    <col min="4" max="9" width="9" style="1"/>
  </cols>
  <sheetData>
    <row r="1" spans="1:9" x14ac:dyDescent="0.2">
      <c r="A1" s="115" t="s">
        <v>219</v>
      </c>
      <c r="B1" s="115"/>
      <c r="C1" s="115"/>
      <c r="D1" s="115"/>
      <c r="E1" s="115"/>
      <c r="F1" s="115"/>
      <c r="G1" s="115"/>
      <c r="H1" s="115"/>
      <c r="I1" s="115"/>
    </row>
    <row r="2" spans="1:9" x14ac:dyDescent="0.2">
      <c r="A2" s="30"/>
      <c r="F2" s="116" t="s">
        <v>21</v>
      </c>
      <c r="G2" s="116"/>
      <c r="H2" s="116"/>
      <c r="I2" s="116"/>
    </row>
    <row r="3" spans="1:9" x14ac:dyDescent="0.2">
      <c r="A3" s="31"/>
      <c r="F3" s="116" t="s">
        <v>22</v>
      </c>
      <c r="G3" s="116"/>
      <c r="H3" s="116"/>
      <c r="I3" s="116"/>
    </row>
    <row r="4" spans="1:9" x14ac:dyDescent="0.2">
      <c r="A4" s="32"/>
    </row>
    <row r="5" spans="1:9" x14ac:dyDescent="0.2">
      <c r="A5" t="s">
        <v>279</v>
      </c>
      <c r="G5" s="117" t="s">
        <v>113</v>
      </c>
      <c r="H5" s="117"/>
      <c r="I5" s="117"/>
    </row>
    <row r="6" spans="1:9" x14ac:dyDescent="0.2">
      <c r="A6" s="4" t="s">
        <v>0</v>
      </c>
      <c r="B6" s="4" t="s">
        <v>1</v>
      </c>
      <c r="C6" s="4" t="s">
        <v>18</v>
      </c>
      <c r="D6" s="4" t="s">
        <v>2</v>
      </c>
      <c r="E6" s="4" t="s">
        <v>3</v>
      </c>
      <c r="F6" s="4" t="s">
        <v>6</v>
      </c>
      <c r="G6" s="4" t="s">
        <v>4</v>
      </c>
      <c r="H6" s="4" t="s">
        <v>5</v>
      </c>
      <c r="I6" s="4" t="s">
        <v>67</v>
      </c>
    </row>
    <row r="7" spans="1:9" x14ac:dyDescent="0.2">
      <c r="A7" s="85">
        <v>2</v>
      </c>
      <c r="B7" s="82" t="s">
        <v>230</v>
      </c>
      <c r="C7" s="28"/>
      <c r="D7" s="2"/>
      <c r="E7" s="2"/>
      <c r="F7" s="2"/>
      <c r="G7" s="2"/>
      <c r="H7" s="2"/>
      <c r="I7" s="2"/>
    </row>
    <row r="8" spans="1:9" x14ac:dyDescent="0.2">
      <c r="A8" s="28">
        <v>2.1</v>
      </c>
      <c r="B8" s="7" t="s">
        <v>231</v>
      </c>
      <c r="C8" s="5" t="s">
        <v>20</v>
      </c>
      <c r="D8" s="25">
        <f>'2.1'!H16</f>
        <v>925</v>
      </c>
      <c r="E8" s="25">
        <f>'2.1'!H17</f>
        <v>171</v>
      </c>
      <c r="F8" s="26">
        <f>'2.1'!H18</f>
        <v>18.486486486486488</v>
      </c>
      <c r="G8" s="2" t="str">
        <f>'2.1'!H19</f>
        <v>&gt; 90</v>
      </c>
      <c r="H8" s="35" t="str">
        <f>'2.1'!H20:I20</f>
        <v>ไม่ผ่าน</v>
      </c>
      <c r="I8" s="27" t="s">
        <v>19</v>
      </c>
    </row>
    <row r="9" spans="1:9" x14ac:dyDescent="0.2">
      <c r="A9" s="28">
        <v>2.2000000000000002</v>
      </c>
      <c r="B9" s="78" t="s">
        <v>233</v>
      </c>
      <c r="C9" s="5" t="s">
        <v>20</v>
      </c>
      <c r="D9" s="25">
        <f>'2.2'!H16</f>
        <v>171</v>
      </c>
      <c r="E9" s="25">
        <f>'2.2'!H17</f>
        <v>43</v>
      </c>
      <c r="F9" s="26">
        <f>'2.2'!H18</f>
        <v>25.146198830409357</v>
      </c>
      <c r="G9" s="2" t="str">
        <f>'2.2'!H19</f>
        <v>&gt; 20</v>
      </c>
      <c r="H9" s="6" t="str">
        <f>'2.2'!H20:I20</f>
        <v>ผ่าน</v>
      </c>
      <c r="I9" s="27" t="s">
        <v>19</v>
      </c>
    </row>
    <row r="10" spans="1:9" x14ac:dyDescent="0.2">
      <c r="A10" s="28">
        <v>2.2999999999999998</v>
      </c>
      <c r="B10" s="7" t="s">
        <v>236</v>
      </c>
      <c r="C10" s="5" t="s">
        <v>20</v>
      </c>
      <c r="D10" s="25">
        <f>'2.3'!H16</f>
        <v>43</v>
      </c>
      <c r="E10" s="25">
        <f>'2.3'!H17</f>
        <v>0</v>
      </c>
      <c r="F10" s="26">
        <f>'2.3'!H18</f>
        <v>0</v>
      </c>
      <c r="G10" s="2" t="str">
        <f>'2.3'!H19</f>
        <v>&gt; 90</v>
      </c>
      <c r="H10" s="35" t="str">
        <f>'2.3'!H20:I20</f>
        <v>ไม่ผ่าน</v>
      </c>
      <c r="I10" s="27" t="s">
        <v>19</v>
      </c>
    </row>
    <row r="11" spans="1:9" x14ac:dyDescent="0.2">
      <c r="A11" s="28">
        <v>2.4</v>
      </c>
      <c r="B11" s="78" t="s">
        <v>237</v>
      </c>
      <c r="C11" s="5" t="s">
        <v>20</v>
      </c>
      <c r="D11" s="25">
        <f>'2.4'!H16</f>
        <v>40</v>
      </c>
      <c r="E11" s="25">
        <f>'2.4'!H17</f>
        <v>38</v>
      </c>
      <c r="F11" s="26">
        <f>'2.4'!H18</f>
        <v>95</v>
      </c>
      <c r="G11" s="2" t="str">
        <f>'2.4'!H19</f>
        <v>&gt; 60</v>
      </c>
      <c r="H11" s="6" t="str">
        <f>'2.4'!H20:I20</f>
        <v>ผ่าน</v>
      </c>
      <c r="I11" s="27" t="s">
        <v>19</v>
      </c>
    </row>
    <row r="12" spans="1:9" x14ac:dyDescent="0.2">
      <c r="A12" s="6">
        <v>2.5</v>
      </c>
      <c r="B12" s="7" t="s">
        <v>23</v>
      </c>
      <c r="C12" s="5" t="s">
        <v>20</v>
      </c>
      <c r="D12" s="25">
        <f>'2.5'!H16</f>
        <v>263</v>
      </c>
      <c r="E12" s="25">
        <f>'2.5'!H17</f>
        <v>211</v>
      </c>
      <c r="F12" s="26">
        <f>'2.5'!H18</f>
        <v>80.228136882129277</v>
      </c>
      <c r="G12" s="2" t="str">
        <f>'2.5'!H19</f>
        <v>&gt; 80</v>
      </c>
      <c r="H12" s="6" t="str">
        <f>'2.5'!H20:I20</f>
        <v>ผ่าน</v>
      </c>
      <c r="I12" s="27" t="s">
        <v>19</v>
      </c>
    </row>
    <row r="13" spans="1:9" x14ac:dyDescent="0.2">
      <c r="A13" s="84">
        <v>3</v>
      </c>
      <c r="B13" s="81" t="s">
        <v>7</v>
      </c>
      <c r="C13" s="5" t="s">
        <v>20</v>
      </c>
      <c r="D13" s="25">
        <f>'3'!H16</f>
        <v>2493</v>
      </c>
      <c r="E13" s="25">
        <f>'2.5'!H17</f>
        <v>211</v>
      </c>
      <c r="F13" s="26">
        <f>'3'!H18</f>
        <v>60.689931809065385</v>
      </c>
      <c r="G13" s="2" t="str">
        <f>'3'!H19</f>
        <v>&gt; 50</v>
      </c>
      <c r="H13" s="6" t="str">
        <f>'3'!H20:I20</f>
        <v>ผ่าน</v>
      </c>
      <c r="I13" s="27" t="s">
        <v>19</v>
      </c>
    </row>
    <row r="14" spans="1:9" x14ac:dyDescent="0.2">
      <c r="A14" s="85">
        <v>4</v>
      </c>
      <c r="B14" s="82" t="s">
        <v>8</v>
      </c>
      <c r="C14" s="28"/>
      <c r="D14" s="28"/>
      <c r="E14" s="28"/>
      <c r="F14" s="28"/>
      <c r="G14" s="28"/>
      <c r="H14" s="28"/>
      <c r="I14" s="28"/>
    </row>
    <row r="15" spans="1:9" x14ac:dyDescent="0.2">
      <c r="A15" s="28">
        <v>4.0999999999999996</v>
      </c>
      <c r="B15" s="57" t="s">
        <v>8</v>
      </c>
      <c r="C15" s="28"/>
      <c r="D15" s="28"/>
      <c r="E15" s="28"/>
      <c r="F15" s="28"/>
      <c r="G15" s="28"/>
      <c r="H15" s="28"/>
      <c r="I15" s="28"/>
    </row>
    <row r="16" spans="1:9" x14ac:dyDescent="0.2">
      <c r="A16" s="28">
        <v>4.2</v>
      </c>
      <c r="B16" s="7" t="s">
        <v>240</v>
      </c>
      <c r="C16" s="5" t="s">
        <v>20</v>
      </c>
      <c r="D16" s="25">
        <f>'4.2'!H16</f>
        <v>40</v>
      </c>
      <c r="E16" s="25">
        <f>'4.2'!H17</f>
        <v>38</v>
      </c>
      <c r="F16" s="26">
        <f>'4.2'!H18</f>
        <v>95</v>
      </c>
      <c r="G16" s="2" t="str">
        <f>'4.2'!H19</f>
        <v>&gt; 60</v>
      </c>
      <c r="H16" s="6" t="str">
        <f>'4.2'!H20:I20</f>
        <v>ผ่าน</v>
      </c>
      <c r="I16" s="27" t="s">
        <v>19</v>
      </c>
    </row>
    <row r="17" spans="1:9" x14ac:dyDescent="0.2">
      <c r="A17" s="84">
        <v>5</v>
      </c>
      <c r="B17" s="7" t="s">
        <v>9</v>
      </c>
      <c r="C17" s="5" t="s">
        <v>20</v>
      </c>
      <c r="D17" s="25">
        <f>'5'!H16</f>
        <v>9337</v>
      </c>
      <c r="E17" s="25">
        <f>'5'!H17</f>
        <v>5505</v>
      </c>
      <c r="F17" s="26">
        <f>'5'!H18</f>
        <v>58.958980400556925</v>
      </c>
      <c r="G17" s="2" t="str">
        <f>'5'!H19</f>
        <v>&gt; 66</v>
      </c>
      <c r="H17" s="35" t="str">
        <f>'5'!H20:I20</f>
        <v>ไม่ผ่าน</v>
      </c>
      <c r="I17" s="27" t="s">
        <v>19</v>
      </c>
    </row>
    <row r="18" spans="1:9" x14ac:dyDescent="0.2">
      <c r="A18" s="85">
        <v>10</v>
      </c>
      <c r="B18" s="82" t="s">
        <v>246</v>
      </c>
      <c r="C18" s="2"/>
      <c r="D18" s="2"/>
      <c r="E18" s="2"/>
      <c r="F18" s="2"/>
      <c r="G18" s="2"/>
      <c r="H18" s="2"/>
      <c r="I18" s="2"/>
    </row>
    <row r="19" spans="1:9" x14ac:dyDescent="0.2">
      <c r="A19" s="6">
        <v>10.1</v>
      </c>
      <c r="B19" s="78" t="s">
        <v>86</v>
      </c>
      <c r="C19" s="5" t="s">
        <v>20</v>
      </c>
      <c r="D19" s="25">
        <f>'10.1'!H16</f>
        <v>3732</v>
      </c>
      <c r="E19" s="25">
        <f>'10.1'!H17</f>
        <v>66</v>
      </c>
      <c r="F19" s="26">
        <f>'10.1'!H18</f>
        <v>1.7684887459807075</v>
      </c>
      <c r="G19" s="2" t="str">
        <f>'10.1'!H19</f>
        <v>&lt; 2.40</v>
      </c>
      <c r="H19" s="6" t="str">
        <f>'10.1'!H20:I20</f>
        <v>ผ่าน</v>
      </c>
      <c r="I19" s="27" t="s">
        <v>19</v>
      </c>
    </row>
    <row r="20" spans="1:9" x14ac:dyDescent="0.2">
      <c r="A20" s="6">
        <v>10.199999999999999</v>
      </c>
      <c r="B20" s="7" t="s">
        <v>85</v>
      </c>
      <c r="C20" s="5" t="s">
        <v>20</v>
      </c>
      <c r="D20" s="25">
        <f>'10.2'!H16</f>
        <v>3183</v>
      </c>
      <c r="E20" s="25">
        <f>'10.2'!H17</f>
        <v>1574</v>
      </c>
      <c r="F20" s="26">
        <f>'10.2'!H18</f>
        <v>49.450204209864907</v>
      </c>
      <c r="G20" s="2" t="str">
        <f>'10.2'!H19</f>
        <v>&gt;10</v>
      </c>
      <c r="H20" s="6" t="str">
        <f>'10.2'!H20:I20</f>
        <v>ผ่าน</v>
      </c>
      <c r="I20" s="27" t="s">
        <v>19</v>
      </c>
    </row>
    <row r="21" spans="1:9" x14ac:dyDescent="0.2">
      <c r="A21" s="84">
        <v>15</v>
      </c>
      <c r="B21" s="81" t="s">
        <v>248</v>
      </c>
      <c r="C21" s="5" t="s">
        <v>20</v>
      </c>
      <c r="D21" s="25">
        <f>'15'!H16</f>
        <v>194</v>
      </c>
      <c r="E21" s="25">
        <f>'15'!H17</f>
        <v>2</v>
      </c>
      <c r="F21" s="26">
        <f>'15'!H18</f>
        <v>1.0309278350515463</v>
      </c>
      <c r="G21" s="2" t="str">
        <f>'15'!H19</f>
        <v>&lt; 7</v>
      </c>
      <c r="H21" s="6" t="str">
        <f>'15'!H20:I20</f>
        <v>ผ่าน</v>
      </c>
      <c r="I21" s="27" t="s">
        <v>19</v>
      </c>
    </row>
    <row r="22" spans="1:9" x14ac:dyDescent="0.2">
      <c r="A22" s="84">
        <v>17</v>
      </c>
      <c r="B22" s="101" t="s">
        <v>249</v>
      </c>
      <c r="C22" s="5" t="s">
        <v>20</v>
      </c>
      <c r="D22" s="25">
        <f>'17'!I16</f>
        <v>15</v>
      </c>
      <c r="E22" s="25">
        <f>'17'!I17</f>
        <v>14</v>
      </c>
      <c r="F22" s="26">
        <f>'17'!I18</f>
        <v>93.333333333333329</v>
      </c>
      <c r="G22" s="2" t="str">
        <f>'17'!I19</f>
        <v>&gt; 80</v>
      </c>
      <c r="H22" s="6" t="s">
        <v>63</v>
      </c>
      <c r="I22" s="27" t="s">
        <v>19</v>
      </c>
    </row>
    <row r="23" spans="1:9" s="83" customFormat="1" x14ac:dyDescent="0.2">
      <c r="A23" s="84">
        <v>19</v>
      </c>
      <c r="B23" s="81" t="s">
        <v>253</v>
      </c>
      <c r="C23" s="5" t="s">
        <v>20</v>
      </c>
      <c r="D23" s="25" t="str">
        <f>'19'!H6</f>
        <v>88</v>
      </c>
      <c r="E23" s="25">
        <f>'19'!H7</f>
        <v>89</v>
      </c>
      <c r="F23" s="26">
        <f>'19'!H8</f>
        <v>-1.1363636363636365</v>
      </c>
      <c r="G23" s="2" t="str">
        <f>'19'!H9</f>
        <v>&gt; 10</v>
      </c>
      <c r="H23" s="35" t="str">
        <f>'19'!H10:I10</f>
        <v>ไม่ผ่าน</v>
      </c>
      <c r="I23" s="27" t="s">
        <v>19</v>
      </c>
    </row>
    <row r="24" spans="1:9" x14ac:dyDescent="0.2">
      <c r="A24" s="84">
        <v>20</v>
      </c>
      <c r="B24" s="101" t="s">
        <v>263</v>
      </c>
      <c r="C24" s="5" t="s">
        <v>20</v>
      </c>
      <c r="D24" s="25">
        <f>'20'!H16</f>
        <v>553</v>
      </c>
      <c r="E24" s="25">
        <f>'20'!H17</f>
        <v>1</v>
      </c>
      <c r="F24" s="26">
        <f>'20'!H18</f>
        <v>0.18083182640144665</v>
      </c>
      <c r="G24" s="2" t="str">
        <f>'20'!H19</f>
        <v>&lt; 3.8</v>
      </c>
      <c r="H24" s="6" t="str">
        <f>'20'!H20:I20</f>
        <v>ผ่าน</v>
      </c>
      <c r="I24" s="27" t="s">
        <v>19</v>
      </c>
    </row>
    <row r="25" spans="1:9" x14ac:dyDescent="0.2">
      <c r="A25" s="84">
        <v>22</v>
      </c>
      <c r="B25" s="81" t="s">
        <v>267</v>
      </c>
      <c r="C25" s="5" t="s">
        <v>20</v>
      </c>
      <c r="D25" s="25">
        <f>'33'!H16</f>
        <v>182130</v>
      </c>
      <c r="E25" s="25">
        <f>'33'!H17</f>
        <v>49241</v>
      </c>
      <c r="F25" s="26">
        <f>'33'!H18</f>
        <v>27.036182946247187</v>
      </c>
      <c r="G25" s="2" t="str">
        <f>'33'!H19</f>
        <v>&gt; 20</v>
      </c>
      <c r="H25" s="6" t="str">
        <f>'33'!H20:I20</f>
        <v>ผ่าน</v>
      </c>
      <c r="I25" s="27" t="s">
        <v>19</v>
      </c>
    </row>
    <row r="26" spans="1:9" x14ac:dyDescent="0.2">
      <c r="A26" s="85">
        <v>23</v>
      </c>
      <c r="B26" s="101" t="s">
        <v>268</v>
      </c>
      <c r="C26" s="5" t="s">
        <v>20</v>
      </c>
      <c r="D26" s="2"/>
      <c r="E26" s="2"/>
      <c r="F26" s="2"/>
      <c r="G26" s="2"/>
      <c r="H26" s="2"/>
      <c r="I26" s="2"/>
    </row>
    <row r="27" spans="1:9" x14ac:dyDescent="0.2">
      <c r="A27" s="84">
        <v>25</v>
      </c>
      <c r="B27" s="81" t="s">
        <v>15</v>
      </c>
      <c r="C27" s="5" t="s">
        <v>20</v>
      </c>
      <c r="D27" s="25">
        <f>'36'!E23</f>
        <v>103</v>
      </c>
      <c r="E27" s="25">
        <f>'36'!E24</f>
        <v>20</v>
      </c>
      <c r="F27" s="26">
        <f>'36'!E25</f>
        <v>19.417475728155338</v>
      </c>
      <c r="G27" s="2" t="str">
        <f>'36'!E26</f>
        <v>&lt; 30</v>
      </c>
      <c r="H27" s="6" t="s">
        <v>63</v>
      </c>
      <c r="I27" s="27" t="s">
        <v>19</v>
      </c>
    </row>
    <row r="28" spans="1:9" s="83" customFormat="1" x14ac:dyDescent="0.2">
      <c r="A28" s="84">
        <v>27</v>
      </c>
      <c r="B28" s="101" t="s">
        <v>269</v>
      </c>
      <c r="C28" s="5" t="s">
        <v>20</v>
      </c>
      <c r="D28" s="25">
        <f>'27'!H16</f>
        <v>24</v>
      </c>
      <c r="E28" s="25">
        <f>'27'!H17</f>
        <v>0</v>
      </c>
      <c r="F28" s="26">
        <f>'27'!H18</f>
        <v>0</v>
      </c>
      <c r="G28" s="2" t="str">
        <f>'27'!H19</f>
        <v>&gt;=50</v>
      </c>
      <c r="H28" s="35" t="s">
        <v>70</v>
      </c>
      <c r="I28" s="27" t="s">
        <v>19</v>
      </c>
    </row>
    <row r="29" spans="1:9" s="83" customFormat="1" x14ac:dyDescent="0.2">
      <c r="A29" s="84">
        <v>30</v>
      </c>
      <c r="B29" s="81" t="s">
        <v>16</v>
      </c>
      <c r="C29" s="5" t="s">
        <v>20</v>
      </c>
      <c r="D29" s="25">
        <f>'43'!H16</f>
        <v>683</v>
      </c>
      <c r="E29" s="25">
        <f>'43'!H17</f>
        <v>336</v>
      </c>
      <c r="F29" s="26">
        <f>'43'!H18</f>
        <v>49.194729136163986</v>
      </c>
      <c r="G29" s="2" t="str">
        <f>'43'!H19</f>
        <v>&gt; 65</v>
      </c>
      <c r="H29" s="35" t="str">
        <f>'43'!H20:I20</f>
        <v>ไม่ผ่าน</v>
      </c>
      <c r="I29" s="114" t="s">
        <v>19</v>
      </c>
    </row>
    <row r="30" spans="1:9" s="86" customFormat="1" x14ac:dyDescent="0.2">
      <c r="A30" s="84">
        <v>37</v>
      </c>
      <c r="B30" s="102" t="s">
        <v>272</v>
      </c>
      <c r="C30" s="5" t="s">
        <v>20</v>
      </c>
      <c r="D30" s="25">
        <f>'50'!H16</f>
        <v>106</v>
      </c>
      <c r="E30" s="25">
        <f>'50'!H17</f>
        <v>8</v>
      </c>
      <c r="F30" s="26">
        <f>'50'!H18</f>
        <v>7.5471698113207548</v>
      </c>
      <c r="G30" s="26" t="str">
        <f>'50'!H19</f>
        <v>&lt; 12</v>
      </c>
      <c r="H30" s="6" t="str">
        <f>'50'!H20:I20</f>
        <v>ผ่าน</v>
      </c>
      <c r="I30" s="27" t="s">
        <v>19</v>
      </c>
    </row>
    <row r="31" spans="1:9" s="86" customFormat="1" x14ac:dyDescent="0.2">
      <c r="A31" s="84">
        <v>38</v>
      </c>
      <c r="B31" s="101" t="s">
        <v>17</v>
      </c>
      <c r="C31" s="5" t="s">
        <v>20</v>
      </c>
      <c r="D31" s="25"/>
      <c r="E31" s="25"/>
      <c r="F31" s="26"/>
      <c r="G31" s="2"/>
      <c r="H31" s="35"/>
      <c r="I31" s="27"/>
    </row>
    <row r="32" spans="1:9" s="86" customFormat="1" x14ac:dyDescent="0.2">
      <c r="A32" s="84"/>
      <c r="B32" s="81"/>
      <c r="C32" s="5"/>
      <c r="D32" s="25"/>
      <c r="E32" s="25"/>
      <c r="F32" s="26"/>
      <c r="G32" s="2"/>
      <c r="H32" s="35"/>
      <c r="I32" s="27"/>
    </row>
    <row r="33" spans="1:9" s="86" customFormat="1" x14ac:dyDescent="0.2">
      <c r="A33" s="84"/>
      <c r="B33" s="103" t="s">
        <v>275</v>
      </c>
      <c r="C33" s="5"/>
      <c r="D33" s="25"/>
      <c r="E33" s="25"/>
      <c r="F33" s="26"/>
      <c r="G33" s="2"/>
      <c r="H33" s="35"/>
      <c r="I33" s="27"/>
    </row>
    <row r="34" spans="1:9" x14ac:dyDescent="0.2">
      <c r="A34" s="6">
        <v>26.1</v>
      </c>
      <c r="B34" s="7" t="s">
        <v>91</v>
      </c>
      <c r="C34" s="5" t="s">
        <v>20</v>
      </c>
      <c r="D34" s="25">
        <f>'26.1'!H16</f>
        <v>8251</v>
      </c>
      <c r="E34" s="25">
        <f>'26.1'!H17</f>
        <v>6139</v>
      </c>
      <c r="F34" s="26">
        <f>'26.1'!H18</f>
        <v>30.893225063628652</v>
      </c>
      <c r="G34" s="2" t="str">
        <f>'26.1'!H19</f>
        <v>&gt;= 40</v>
      </c>
      <c r="H34" s="35" t="str">
        <f>'26.1'!H20:I20</f>
        <v>ไม่ผ่าน</v>
      </c>
      <c r="I34" s="27" t="s">
        <v>19</v>
      </c>
    </row>
    <row r="35" spans="1:9" x14ac:dyDescent="0.2">
      <c r="A35" s="6">
        <v>26.2</v>
      </c>
      <c r="B35" s="7" t="s">
        <v>90</v>
      </c>
      <c r="C35" s="5" t="s">
        <v>20</v>
      </c>
      <c r="D35" s="25">
        <f>'26.2'!H16</f>
        <v>11440</v>
      </c>
      <c r="E35" s="25">
        <f>'26.2'!H17</f>
        <v>6375</v>
      </c>
      <c r="F35" s="26">
        <f>'26.2'!H18</f>
        <v>36.442307692307693</v>
      </c>
      <c r="G35" s="2" t="str">
        <f>'26.2'!H19</f>
        <v>&gt;= 50</v>
      </c>
      <c r="H35" s="35" t="str">
        <f>'26.2'!H20:I20</f>
        <v>ไม่ผ่าน</v>
      </c>
      <c r="I35" s="27" t="s">
        <v>19</v>
      </c>
    </row>
    <row r="36" spans="1:9" x14ac:dyDescent="0.2">
      <c r="A36" s="6">
        <v>28</v>
      </c>
      <c r="B36" s="7" t="s">
        <v>10</v>
      </c>
      <c r="C36" s="5" t="s">
        <v>20</v>
      </c>
      <c r="D36" s="25">
        <f>'28'!H16</f>
        <v>5207</v>
      </c>
      <c r="E36" s="25">
        <f>'28'!H17</f>
        <v>4732</v>
      </c>
      <c r="F36" s="26">
        <f>'28'!H18</f>
        <v>90.877664682158638</v>
      </c>
      <c r="G36" s="2" t="str">
        <f>'28'!H19</f>
        <v>&gt;= 80</v>
      </c>
      <c r="H36" s="6" t="str">
        <f>'28'!H20:I20</f>
        <v>ผ่าน</v>
      </c>
      <c r="I36" s="27" t="s">
        <v>19</v>
      </c>
    </row>
    <row r="37" spans="1:9" x14ac:dyDescent="0.2">
      <c r="A37" s="6">
        <v>15</v>
      </c>
      <c r="B37" s="7" t="s">
        <v>11</v>
      </c>
      <c r="C37" s="5" t="s">
        <v>20</v>
      </c>
      <c r="D37" s="25">
        <f>'15'!H16</f>
        <v>194</v>
      </c>
      <c r="E37" s="25">
        <f>'15'!H17</f>
        <v>2</v>
      </c>
      <c r="F37" s="26">
        <f>'15'!H18</f>
        <v>1.0309278350515463</v>
      </c>
      <c r="G37" s="2" t="str">
        <f>'15'!H19</f>
        <v>&lt; 7</v>
      </c>
      <c r="H37" s="6" t="str">
        <f>'15'!H20:I20</f>
        <v>ผ่าน</v>
      </c>
      <c r="I37" s="27" t="s">
        <v>19</v>
      </c>
    </row>
    <row r="38" spans="1:9" x14ac:dyDescent="0.2">
      <c r="A38" s="6">
        <v>30</v>
      </c>
      <c r="B38" s="7" t="s">
        <v>12</v>
      </c>
      <c r="C38" s="5" t="s">
        <v>20</v>
      </c>
      <c r="D38" s="25">
        <f>'30'!G4</f>
        <v>241</v>
      </c>
      <c r="E38" s="25">
        <f>'30'!G5</f>
        <v>294</v>
      </c>
      <c r="F38" s="26">
        <f>'30'!G6</f>
        <v>-22</v>
      </c>
      <c r="G38" s="2" t="str">
        <f>'30'!G7</f>
        <v>&gt; 50</v>
      </c>
      <c r="H38" s="105" t="s">
        <v>70</v>
      </c>
      <c r="I38" s="27" t="s">
        <v>19</v>
      </c>
    </row>
    <row r="39" spans="1:9" x14ac:dyDescent="0.2">
      <c r="A39" s="6">
        <v>31</v>
      </c>
      <c r="B39" s="7" t="s">
        <v>13</v>
      </c>
      <c r="C39" s="5" t="s">
        <v>20</v>
      </c>
      <c r="D39" s="25">
        <f>'31'!H16</f>
        <v>553</v>
      </c>
      <c r="E39" s="25">
        <f>'31'!H17</f>
        <v>1</v>
      </c>
      <c r="F39" s="26">
        <f>'31'!H18</f>
        <v>0.18083182640144665</v>
      </c>
      <c r="G39" s="2" t="str">
        <f>'31'!H19</f>
        <v>5 ต่อ 1000</v>
      </c>
      <c r="H39" s="6" t="str">
        <f>'31'!H20:I20</f>
        <v>ผ่าน</v>
      </c>
      <c r="I39" s="27" t="s">
        <v>19</v>
      </c>
    </row>
    <row r="40" spans="1:9" x14ac:dyDescent="0.2">
      <c r="A40" s="6">
        <v>33</v>
      </c>
      <c r="B40" s="7" t="s">
        <v>14</v>
      </c>
      <c r="C40" s="5" t="s">
        <v>20</v>
      </c>
      <c r="D40" s="25">
        <f>'33'!H16</f>
        <v>182130</v>
      </c>
      <c r="E40" s="25">
        <f>'33'!H17</f>
        <v>49241</v>
      </c>
      <c r="F40" s="26">
        <f>'33'!H18</f>
        <v>27.036182946247187</v>
      </c>
      <c r="G40" s="2" t="str">
        <f>'33'!H19</f>
        <v>&gt; 20</v>
      </c>
      <c r="H40" s="6" t="str">
        <f>'33'!H20:I20</f>
        <v>ผ่าน</v>
      </c>
      <c r="I40" s="27" t="s">
        <v>19</v>
      </c>
    </row>
    <row r="41" spans="1:9" x14ac:dyDescent="0.2">
      <c r="A41" s="6">
        <v>36</v>
      </c>
      <c r="B41" s="7" t="s">
        <v>15</v>
      </c>
      <c r="C41" s="5" t="s">
        <v>20</v>
      </c>
      <c r="D41" s="25">
        <f>'36'!E23</f>
        <v>103</v>
      </c>
      <c r="E41" s="25">
        <f>'36'!E24</f>
        <v>20</v>
      </c>
      <c r="F41" s="26">
        <f>'36'!E25</f>
        <v>19.417475728155338</v>
      </c>
      <c r="G41" s="2" t="str">
        <f>'36'!E26</f>
        <v>&lt; 30</v>
      </c>
      <c r="H41" s="6" t="s">
        <v>63</v>
      </c>
      <c r="I41" s="27" t="s">
        <v>19</v>
      </c>
    </row>
    <row r="42" spans="1:9" x14ac:dyDescent="0.2">
      <c r="A42" s="6">
        <v>43</v>
      </c>
      <c r="B42" s="7" t="s">
        <v>16</v>
      </c>
      <c r="C42" s="5" t="s">
        <v>20</v>
      </c>
      <c r="D42" s="25">
        <f>'43'!H16</f>
        <v>683</v>
      </c>
      <c r="E42" s="25">
        <f>'43'!H17</f>
        <v>336</v>
      </c>
      <c r="F42" s="26">
        <f>'43'!H18</f>
        <v>49.194729136163986</v>
      </c>
      <c r="G42" s="2" t="str">
        <f>'43'!H19</f>
        <v>&gt; 65</v>
      </c>
      <c r="H42" s="35" t="str">
        <f>'43'!H20:I20</f>
        <v>ไม่ผ่าน</v>
      </c>
      <c r="I42" s="27" t="s">
        <v>19</v>
      </c>
    </row>
    <row r="43" spans="1:9" x14ac:dyDescent="0.2">
      <c r="B43" s="29" t="s">
        <v>68</v>
      </c>
    </row>
    <row r="44" spans="1:9" x14ac:dyDescent="0.2">
      <c r="B44" s="33" t="s">
        <v>218</v>
      </c>
    </row>
  </sheetData>
  <mergeCells count="4">
    <mergeCell ref="A1:I1"/>
    <mergeCell ref="F2:I2"/>
    <mergeCell ref="F3:I3"/>
    <mergeCell ref="G5:I5"/>
  </mergeCells>
  <hyperlinks>
    <hyperlink ref="B13" location="'3'!A1" display="ร้อยละของเด็กอายุ 0-5 ปี สูงดีสมส่วน และส่วนสูงเฉลี่ยที่อายุ 5 ปี"/>
    <hyperlink ref="I13" r:id="rId1"/>
    <hyperlink ref="I12" r:id="rId2"/>
    <hyperlink ref="I17" r:id="rId3"/>
    <hyperlink ref="B17" location="'5'!A1" display="ร้อยละของเด็กวัยเรียน สูงดีสมส่วน"/>
    <hyperlink ref="B19" location="'10.1'!A1" display="อัตราผู้ป่วยเบาหวานรายใหม่จากกลุ่มเสี่ยงเบาหวาน"/>
    <hyperlink ref="B20" location="'10.2'!A1" display="อัตราผู้ป่วยความดันโลหิตสูงรายใหม่จากกลุ่มเสี่ยงและสงสัยป่วยความดันโลหิตสูง"/>
    <hyperlink ref="I19" r:id="rId4"/>
    <hyperlink ref="I20" r:id="rId5"/>
    <hyperlink ref="B34" location="'26.1'!A1" display="ร้อยละของผู้ป่วยโรคเบาหวานที่ควบคุมได้"/>
    <hyperlink ref="B35" location="'26.2'!A1" display="ร้อยละโรคความดันโลหิตสูงที่ควบคุมได้"/>
    <hyperlink ref="I34" r:id="rId6"/>
    <hyperlink ref="I35" r:id="rId7"/>
    <hyperlink ref="I36" r:id="rId8"/>
    <hyperlink ref="B36" location="'28'!A1" display="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"/>
    <hyperlink ref="I37" r:id="rId9"/>
    <hyperlink ref="B37" location="'28'!A1" display="อัตราตายของผู้ป่วยโรคหลอดเลือดสมอง"/>
    <hyperlink ref="I38" r:id="rId10"/>
    <hyperlink ref="B38" location="'30'!A1" display="ร้อยละการส่งต่อผู้ป่วยนอกเขตสุขภาพลดลง"/>
    <hyperlink ref="I39" r:id="rId11"/>
    <hyperlink ref="B39" location="'31'!A1" display="อัตราตายทารกแรกเกิด"/>
    <hyperlink ref="B40" location="'33'!A1" display=" ร้อยละของผู้ป่วยนอกได้รับบริการการแพทย์แผนไทยและการแพทย์ทางเลือก"/>
    <hyperlink ref="G5:I5" r:id="rId12" display="รวมตัวชี้วัดกระทรวง HDC คลิกที่นี่"/>
    <hyperlink ref="I40" r:id="rId13"/>
    <hyperlink ref="I41" r:id="rId14"/>
    <hyperlink ref="B41" location="'36'!A1" display="อัตราตายผู้ป่วยติดเชื้อในกระแสเลือดแบบรุนแรงชนิด community-acquired"/>
    <hyperlink ref="I42" location="'43'!A1" display="HDC"/>
    <hyperlink ref="B42" location="'43'!A1" display="ร้อยละของผู้ป่วย CKD ที่มีอัตราการลดลงของ eGFR&lt;4 ml/min/1.73m2/yr"/>
    <hyperlink ref="B8" location="'2.1'!A1" display="ร้อยละของเด็กอายุ 0-5 ปี ได้รับการคัดกรองพัฒนาการ"/>
    <hyperlink ref="I8" r:id="rId15"/>
    <hyperlink ref="B12" location="'2.5'!A1" display="ร้อยละของเด็กอายุ 0-5 ปี มีพัฒนาการสมวัย"/>
    <hyperlink ref="B9" location="'2.2'!A1" display="ร้อยละของเด็กอายุ 0-5 ปี ที่ได้รับการคัดกรองพัฒนาการ พบสงสัยล่าช้า"/>
    <hyperlink ref="I9" r:id="rId16"/>
    <hyperlink ref="I10" r:id="rId17"/>
    <hyperlink ref="I11" r:id="rId18"/>
    <hyperlink ref="B10" location="'2.3'!A1" display="ร้อยละของเด็กอายุ 0-5 ปี ที่มีพัฒนาการสงสัยล่าช้าได้รับการติดตาม"/>
    <hyperlink ref="B11" location="'2.4'!A1" display="ร้อยละของเด็กพัฒนาการล่าช้าได้รับการกระตุ้นพัฒนาการด้วย TEDA4I"/>
    <hyperlink ref="B16" location="'4.2'!A1" display="ร้อยละของเด็กปฐมวัยที่ได้รับการคัดกรองแล้วพบว่ามีพัฒนาการล่าช้าได้รับการกระตุ้นพัฒนาการด้วย TEDA4I"/>
    <hyperlink ref="I16" r:id="rId19"/>
    <hyperlink ref="I21" r:id="rId20"/>
    <hyperlink ref="B21" location="'15'!A1" display="อัตราตายของผู้ป่วยโรคหลอดเลือดสมอง"/>
    <hyperlink ref="B22" location="'17'!A1" display="ร้อยละของรพ.สต.ที่มีอัตราการใช้ยาปฏิชีวนะในโรค Respiratory Infection และ Acute Diarrhea &lt;= ร้อยละ20 ทั้ง 2 โรค (RUA PCU)"/>
    <hyperlink ref="I22" r:id="rId21"/>
    <hyperlink ref="B23" location="'19'!A1" display="การส่งต่อผู้ป่วยออกนอกเขตสุขภาพลดลง 4 สาขา"/>
    <hyperlink ref="I23" r:id="rId22"/>
    <hyperlink ref="B24" location="'20'!A1" display="อัตราตายทารกแรกเกิด อายุน้อยกว่าหรือเท่ากับ 28 วัน"/>
    <hyperlink ref="I24" r:id="rId23"/>
    <hyperlink ref="B25" location="'33'!A1" display=" ร้อยละของผู้ป่วยนอกได้รับบริการการแพทย์แผนไทยและการแพทย์ทางเลือก"/>
    <hyperlink ref="I25" r:id="rId24"/>
    <hyperlink ref="B26" r:id="rId25"/>
    <hyperlink ref="I27" r:id="rId26"/>
    <hyperlink ref="B27" location="'36'!A1" display="อัตราตายผู้ป่วยติดเชื้อในกระแสเลือดแบบรุนแรงชนิด community-acquired"/>
    <hyperlink ref="I28" r:id="rId27"/>
    <hyperlink ref="B28" location="'27'!A1" display="ร้อยละของการให้การรักษาผู้ป่วย STEMI ได้ตามมาตรฐานเวลาที่กำหนด"/>
    <hyperlink ref="B29" location="'43'!A1" display="ร้อยละของผู้ป่วย CKD ที่มีอัตราการลดลงของ eGFR&lt;4 ml/min/1.73m2/yr"/>
    <hyperlink ref="B30" location="'50'!A1" display="* อัตราการเสียชีวิตของผู้เจ็บป่วยวิกฤตฉุกเฉิน ภายใน 24 ชั่วโมง ในโรงพยาบาลระดับ F2 ขึ้นไป (ทั้งที่ ER และ Admit)"/>
    <hyperlink ref="I30" r:id="rId28"/>
    <hyperlink ref="B31" location="'38'!A1" display="ร้อยละของประชากรเข้าถึงบริการการแพทย์ฉุกเฉิน"/>
    <hyperlink ref="I29" r:id="rId29"/>
  </hyperlinks>
  <pageMargins left="0.7" right="0.7" top="0.75" bottom="0.75" header="0.3" footer="0.3"/>
  <pageSetup paperSize="9" orientation="portrait"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9" ht="15" customHeight="1" x14ac:dyDescent="0.2">
      <c r="A1" s="123" t="s">
        <v>242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I3" s="24" t="s">
        <v>66</v>
      </c>
    </row>
    <row r="4" spans="1:19" x14ac:dyDescent="0.2">
      <c r="A4" s="11" t="s">
        <v>26</v>
      </c>
      <c r="B4" s="12" t="s">
        <v>27</v>
      </c>
      <c r="C4" s="13">
        <v>1</v>
      </c>
      <c r="D4" s="13">
        <v>1</v>
      </c>
      <c r="E4" s="34">
        <f>D4*100/C4</f>
        <v>100</v>
      </c>
    </row>
    <row r="5" spans="1:19" x14ac:dyDescent="0.2">
      <c r="A5" s="11" t="s">
        <v>28</v>
      </c>
      <c r="B5" s="12" t="s">
        <v>29</v>
      </c>
      <c r="C5" s="13">
        <v>1</v>
      </c>
      <c r="D5" s="13">
        <v>1</v>
      </c>
      <c r="E5" s="23">
        <f t="shared" ref="E5:E20" si="0">D5*100/C5</f>
        <v>100</v>
      </c>
    </row>
    <row r="6" spans="1:19" x14ac:dyDescent="0.2">
      <c r="A6" s="11" t="s">
        <v>30</v>
      </c>
      <c r="B6" s="12" t="s">
        <v>31</v>
      </c>
      <c r="C6" s="13">
        <v>0</v>
      </c>
      <c r="D6" s="15">
        <v>0</v>
      </c>
      <c r="E6" s="34" t="e">
        <f t="shared" si="0"/>
        <v>#DIV/0!</v>
      </c>
    </row>
    <row r="7" spans="1:19" x14ac:dyDescent="0.2">
      <c r="A7" s="11" t="s">
        <v>32</v>
      </c>
      <c r="B7" s="12" t="s">
        <v>33</v>
      </c>
      <c r="C7" s="13">
        <v>0</v>
      </c>
      <c r="D7" s="15">
        <v>0</v>
      </c>
      <c r="E7" s="34" t="e">
        <f t="shared" si="0"/>
        <v>#DIV/0!</v>
      </c>
    </row>
    <row r="8" spans="1:19" x14ac:dyDescent="0.2">
      <c r="A8" s="11" t="s">
        <v>34</v>
      </c>
      <c r="B8" s="12" t="s">
        <v>35</v>
      </c>
      <c r="C8" s="13">
        <v>1</v>
      </c>
      <c r="D8" s="13">
        <v>1</v>
      </c>
      <c r="E8" s="23">
        <f t="shared" si="0"/>
        <v>100</v>
      </c>
    </row>
    <row r="9" spans="1:19" x14ac:dyDescent="0.2">
      <c r="A9" s="11" t="s">
        <v>36</v>
      </c>
      <c r="B9" s="12" t="s">
        <v>37</v>
      </c>
      <c r="C9" s="13">
        <v>1</v>
      </c>
      <c r="D9" s="13">
        <v>1</v>
      </c>
      <c r="E9" s="23">
        <f t="shared" si="0"/>
        <v>100</v>
      </c>
    </row>
    <row r="10" spans="1:19" x14ac:dyDescent="0.2">
      <c r="A10" s="11" t="s">
        <v>38</v>
      </c>
      <c r="B10" s="12" t="s">
        <v>39</v>
      </c>
      <c r="C10" s="13">
        <v>0</v>
      </c>
      <c r="D10" s="13">
        <v>0</v>
      </c>
      <c r="E10" s="34" t="e">
        <f t="shared" si="0"/>
        <v>#DIV/0!</v>
      </c>
    </row>
    <row r="11" spans="1:19" x14ac:dyDescent="0.2">
      <c r="A11" s="11" t="s">
        <v>40</v>
      </c>
      <c r="B11" s="12" t="s">
        <v>41</v>
      </c>
      <c r="C11" s="13">
        <v>0</v>
      </c>
      <c r="D11" s="13">
        <v>0</v>
      </c>
      <c r="E11" s="34" t="e">
        <f t="shared" si="0"/>
        <v>#DIV/0!</v>
      </c>
    </row>
    <row r="12" spans="1:19" x14ac:dyDescent="0.2">
      <c r="A12" s="11" t="s">
        <v>42</v>
      </c>
      <c r="B12" s="12" t="s">
        <v>43</v>
      </c>
      <c r="C12" s="13">
        <v>0</v>
      </c>
      <c r="D12" s="13">
        <v>0</v>
      </c>
      <c r="E12" s="34" t="e">
        <f t="shared" si="0"/>
        <v>#DIV/0!</v>
      </c>
    </row>
    <row r="13" spans="1:19" x14ac:dyDescent="0.2">
      <c r="A13" s="11" t="s">
        <v>44</v>
      </c>
      <c r="B13" s="12" t="s">
        <v>45</v>
      </c>
      <c r="C13" s="13">
        <v>0</v>
      </c>
      <c r="D13" s="13">
        <v>0</v>
      </c>
      <c r="E13" s="34" t="e">
        <f t="shared" si="0"/>
        <v>#DIV/0!</v>
      </c>
    </row>
    <row r="14" spans="1:19" x14ac:dyDescent="0.2">
      <c r="A14" s="11" t="s">
        <v>46</v>
      </c>
      <c r="B14" s="12" t="s">
        <v>47</v>
      </c>
      <c r="C14" s="13">
        <v>0</v>
      </c>
      <c r="D14" s="13">
        <v>0</v>
      </c>
      <c r="E14" s="34" t="e">
        <f t="shared" si="0"/>
        <v>#DIV/0!</v>
      </c>
    </row>
    <row r="15" spans="1:19" x14ac:dyDescent="0.2">
      <c r="A15" s="11" t="s">
        <v>48</v>
      </c>
      <c r="B15" s="12" t="s">
        <v>49</v>
      </c>
      <c r="C15" s="13">
        <v>1</v>
      </c>
      <c r="D15" s="13">
        <v>1</v>
      </c>
      <c r="E15" s="23">
        <f t="shared" si="0"/>
        <v>100</v>
      </c>
      <c r="G15" s="124" t="s">
        <v>50</v>
      </c>
      <c r="H15" s="125"/>
      <c r="I15" s="126"/>
    </row>
    <row r="16" spans="1:19" x14ac:dyDescent="0.2">
      <c r="A16" s="11" t="s">
        <v>51</v>
      </c>
      <c r="B16" s="12" t="s">
        <v>52</v>
      </c>
      <c r="C16" s="13">
        <v>0</v>
      </c>
      <c r="D16" s="13">
        <v>0</v>
      </c>
      <c r="E16" s="34" t="e">
        <f t="shared" si="0"/>
        <v>#DIV/0!</v>
      </c>
      <c r="G16" s="16" t="s">
        <v>2</v>
      </c>
      <c r="H16" s="17">
        <f>C20</f>
        <v>40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>
        <v>0</v>
      </c>
      <c r="D17" s="13">
        <v>0</v>
      </c>
      <c r="E17" s="34" t="e">
        <f t="shared" si="0"/>
        <v>#DIV/0!</v>
      </c>
      <c r="G17" s="16" t="s">
        <v>3</v>
      </c>
      <c r="H17" s="17">
        <f>D20</f>
        <v>38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>
        <v>0</v>
      </c>
      <c r="D18" s="13">
        <v>0</v>
      </c>
      <c r="E18" s="34" t="e">
        <f t="shared" si="0"/>
        <v>#DIV/0!</v>
      </c>
      <c r="G18" s="16" t="s">
        <v>6</v>
      </c>
      <c r="H18" s="79">
        <f>E20</f>
        <v>95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35</v>
      </c>
      <c r="D19" s="13">
        <v>33</v>
      </c>
      <c r="E19" s="23">
        <f t="shared" si="0"/>
        <v>94.285714285714292</v>
      </c>
      <c r="G19" s="16" t="s">
        <v>4</v>
      </c>
      <c r="H19" s="20" t="s">
        <v>147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40</v>
      </c>
      <c r="D20" s="22">
        <f>SUM(D4:D19)</f>
        <v>38</v>
      </c>
      <c r="E20" s="23">
        <f t="shared" si="0"/>
        <v>95</v>
      </c>
      <c r="G20" s="16" t="s">
        <v>62</v>
      </c>
      <c r="H20" s="129" t="s">
        <v>63</v>
      </c>
      <c r="I20" s="130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9" ht="15" customHeight="1" x14ac:dyDescent="0.2">
      <c r="A1" s="123" t="s">
        <v>243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119" t="s">
        <v>278</v>
      </c>
      <c r="G3" s="120"/>
      <c r="I3" s="24" t="s">
        <v>66</v>
      </c>
    </row>
    <row r="4" spans="1:19" x14ac:dyDescent="0.2">
      <c r="A4" s="11" t="s">
        <v>26</v>
      </c>
      <c r="B4" s="12" t="s">
        <v>27</v>
      </c>
      <c r="C4" s="13">
        <v>423</v>
      </c>
      <c r="D4" s="13">
        <v>385</v>
      </c>
      <c r="E4" s="23">
        <f>D4*100/C4</f>
        <v>91.016548463356969</v>
      </c>
    </row>
    <row r="5" spans="1:19" x14ac:dyDescent="0.2">
      <c r="A5" s="11" t="s">
        <v>28</v>
      </c>
      <c r="B5" s="12" t="s">
        <v>29</v>
      </c>
      <c r="C5" s="13">
        <v>376</v>
      </c>
      <c r="D5" s="13">
        <v>294</v>
      </c>
      <c r="E5" s="23">
        <f t="shared" ref="E5:E20" si="0">D5*100/C5</f>
        <v>78.191489361702125</v>
      </c>
    </row>
    <row r="6" spans="1:19" x14ac:dyDescent="0.2">
      <c r="A6" s="11" t="s">
        <v>30</v>
      </c>
      <c r="B6" s="12" t="s">
        <v>31</v>
      </c>
      <c r="C6" s="13">
        <v>271</v>
      </c>
      <c r="D6" s="15">
        <v>171</v>
      </c>
      <c r="E6" s="34">
        <f t="shared" si="0"/>
        <v>63.099630996309962</v>
      </c>
    </row>
    <row r="7" spans="1:19" x14ac:dyDescent="0.2">
      <c r="A7" s="11" t="s">
        <v>32</v>
      </c>
      <c r="B7" s="12" t="s">
        <v>33</v>
      </c>
      <c r="C7" s="13">
        <v>263</v>
      </c>
      <c r="D7" s="15">
        <v>108</v>
      </c>
      <c r="E7" s="34">
        <f t="shared" si="0"/>
        <v>41.064638783269963</v>
      </c>
    </row>
    <row r="8" spans="1:19" x14ac:dyDescent="0.2">
      <c r="A8" s="11" t="s">
        <v>34</v>
      </c>
      <c r="B8" s="12" t="s">
        <v>35</v>
      </c>
      <c r="C8" s="13">
        <v>286</v>
      </c>
      <c r="D8" s="13">
        <v>135</v>
      </c>
      <c r="E8" s="34">
        <f t="shared" si="0"/>
        <v>47.2027972027972</v>
      </c>
    </row>
    <row r="9" spans="1:19" x14ac:dyDescent="0.2">
      <c r="A9" s="11" t="s">
        <v>36</v>
      </c>
      <c r="B9" s="12" t="s">
        <v>37</v>
      </c>
      <c r="C9" s="13">
        <v>505</v>
      </c>
      <c r="D9" s="13">
        <v>287</v>
      </c>
      <c r="E9" s="34">
        <f t="shared" si="0"/>
        <v>56.831683168316829</v>
      </c>
    </row>
    <row r="10" spans="1:19" x14ac:dyDescent="0.2">
      <c r="A10" s="11" t="s">
        <v>38</v>
      </c>
      <c r="B10" s="12" t="s">
        <v>39</v>
      </c>
      <c r="C10" s="13">
        <v>188</v>
      </c>
      <c r="D10" s="13">
        <v>107</v>
      </c>
      <c r="E10" s="34">
        <f t="shared" si="0"/>
        <v>56.914893617021278</v>
      </c>
    </row>
    <row r="11" spans="1:19" x14ac:dyDescent="0.2">
      <c r="A11" s="11" t="s">
        <v>40</v>
      </c>
      <c r="B11" s="12" t="s">
        <v>41</v>
      </c>
      <c r="C11" s="13">
        <v>557</v>
      </c>
      <c r="D11" s="13">
        <v>430</v>
      </c>
      <c r="E11" s="23">
        <f t="shared" si="0"/>
        <v>77.199281867145416</v>
      </c>
    </row>
    <row r="12" spans="1:19" x14ac:dyDescent="0.2">
      <c r="A12" s="11" t="s">
        <v>42</v>
      </c>
      <c r="B12" s="12" t="s">
        <v>43</v>
      </c>
      <c r="C12" s="13">
        <v>328</v>
      </c>
      <c r="D12" s="13">
        <v>213</v>
      </c>
      <c r="E12" s="34">
        <f t="shared" si="0"/>
        <v>64.939024390243901</v>
      </c>
    </row>
    <row r="13" spans="1:19" x14ac:dyDescent="0.2">
      <c r="A13" s="11" t="s">
        <v>44</v>
      </c>
      <c r="B13" s="12" t="s">
        <v>45</v>
      </c>
      <c r="C13" s="13">
        <v>283</v>
      </c>
      <c r="D13" s="13">
        <v>183</v>
      </c>
      <c r="E13" s="34">
        <f t="shared" si="0"/>
        <v>64.664310954063609</v>
      </c>
    </row>
    <row r="14" spans="1:19" x14ac:dyDescent="0.2">
      <c r="A14" s="11" t="s">
        <v>46</v>
      </c>
      <c r="B14" s="12" t="s">
        <v>47</v>
      </c>
      <c r="C14" s="13">
        <v>424</v>
      </c>
      <c r="D14" s="13">
        <v>227</v>
      </c>
      <c r="E14" s="34">
        <f t="shared" si="0"/>
        <v>53.537735849056602</v>
      </c>
    </row>
    <row r="15" spans="1:19" x14ac:dyDescent="0.2">
      <c r="A15" s="11" t="s">
        <v>48</v>
      </c>
      <c r="B15" s="12" t="s">
        <v>49</v>
      </c>
      <c r="C15" s="13">
        <v>104</v>
      </c>
      <c r="D15" s="13">
        <v>64</v>
      </c>
      <c r="E15" s="34">
        <f t="shared" si="0"/>
        <v>61.53846153846154</v>
      </c>
      <c r="G15" s="124" t="s">
        <v>50</v>
      </c>
      <c r="H15" s="125"/>
      <c r="I15" s="126"/>
    </row>
    <row r="16" spans="1:19" x14ac:dyDescent="0.2">
      <c r="A16" s="11" t="s">
        <v>51</v>
      </c>
      <c r="B16" s="12" t="s">
        <v>52</v>
      </c>
      <c r="C16" s="13">
        <v>407</v>
      </c>
      <c r="D16" s="13">
        <v>164</v>
      </c>
      <c r="E16" s="34">
        <f t="shared" si="0"/>
        <v>40.294840294840292</v>
      </c>
      <c r="G16" s="16" t="s">
        <v>2</v>
      </c>
      <c r="H16" s="17">
        <f>C20</f>
        <v>9337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>
        <v>689</v>
      </c>
      <c r="D17" s="13">
        <v>254</v>
      </c>
      <c r="E17" s="34">
        <f t="shared" si="0"/>
        <v>36.865021770682148</v>
      </c>
      <c r="G17" s="16" t="s">
        <v>3</v>
      </c>
      <c r="H17" s="17">
        <f>D20</f>
        <v>5505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>
        <v>472</v>
      </c>
      <c r="D18" s="13">
        <v>308</v>
      </c>
      <c r="E18" s="34">
        <f t="shared" si="0"/>
        <v>65.254237288135599</v>
      </c>
      <c r="G18" s="16" t="s">
        <v>6</v>
      </c>
      <c r="H18" s="80">
        <f>E20</f>
        <v>58.958980400556925</v>
      </c>
      <c r="I18" s="18" t="s">
        <v>58</v>
      </c>
    </row>
    <row r="19" spans="1:9" x14ac:dyDescent="0.2">
      <c r="A19" s="11" t="s">
        <v>59</v>
      </c>
      <c r="B19" s="112" t="s">
        <v>60</v>
      </c>
      <c r="C19" s="113">
        <v>3761</v>
      </c>
      <c r="D19" s="113">
        <v>2175</v>
      </c>
      <c r="E19" s="34">
        <f t="shared" si="0"/>
        <v>57.830364264823189</v>
      </c>
      <c r="G19" s="16" t="s">
        <v>4</v>
      </c>
      <c r="H19" s="20" t="s">
        <v>71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9337</v>
      </c>
      <c r="D20" s="22">
        <f>SUM(D4:D19)</f>
        <v>5505</v>
      </c>
      <c r="E20" s="34">
        <f t="shared" si="0"/>
        <v>58.958980400556925</v>
      </c>
      <c r="G20" s="16" t="s">
        <v>62</v>
      </c>
      <c r="H20" s="127" t="s">
        <v>70</v>
      </c>
      <c r="I20" s="128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</sheetData>
  <mergeCells count="9">
    <mergeCell ref="A46:B46"/>
    <mergeCell ref="A47:B47"/>
    <mergeCell ref="A1:I2"/>
    <mergeCell ref="G15:I15"/>
    <mergeCell ref="A20:B20"/>
    <mergeCell ref="H20:I20"/>
    <mergeCell ref="B30:C30"/>
    <mergeCell ref="B32:C32"/>
    <mergeCell ref="F3:G3"/>
  </mergeCells>
  <hyperlinks>
    <hyperlink ref="I3" location="KPI_62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workbookViewId="0">
      <selection activeCell="C47" sqref="C47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customHeight="1" x14ac:dyDescent="0.2">
      <c r="A1" s="123" t="s">
        <v>72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</row>
    <row r="2" spans="1:17" ht="14.2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I3" s="24" t="s">
        <v>66</v>
      </c>
    </row>
    <row r="4" spans="1:17" x14ac:dyDescent="0.2">
      <c r="A4" s="11" t="s">
        <v>26</v>
      </c>
      <c r="B4" s="12" t="s">
        <v>27</v>
      </c>
      <c r="C4" s="13">
        <v>0</v>
      </c>
      <c r="D4" s="13">
        <v>0</v>
      </c>
      <c r="E4" s="34" t="e">
        <f>D4*100/C4</f>
        <v>#DIV/0!</v>
      </c>
    </row>
    <row r="5" spans="1:17" x14ac:dyDescent="0.2">
      <c r="A5" s="11" t="s">
        <v>28</v>
      </c>
      <c r="B5" s="12" t="s">
        <v>29</v>
      </c>
      <c r="C5" s="13">
        <v>4</v>
      </c>
      <c r="D5" s="13">
        <v>4</v>
      </c>
      <c r="E5" s="23">
        <f t="shared" ref="E5:E20" si="0">D5*100/C5</f>
        <v>100</v>
      </c>
    </row>
    <row r="6" spans="1:17" x14ac:dyDescent="0.2">
      <c r="A6" s="11" t="s">
        <v>30</v>
      </c>
      <c r="B6" s="12" t="s">
        <v>31</v>
      </c>
      <c r="C6" s="13">
        <v>3</v>
      </c>
      <c r="D6" s="15">
        <v>2</v>
      </c>
      <c r="E6" s="23">
        <f t="shared" si="0"/>
        <v>66.666666666666671</v>
      </c>
    </row>
    <row r="7" spans="1:17" x14ac:dyDescent="0.2">
      <c r="A7" s="11" t="s">
        <v>32</v>
      </c>
      <c r="B7" s="12" t="s">
        <v>33</v>
      </c>
      <c r="C7" s="13">
        <v>1</v>
      </c>
      <c r="D7" s="15">
        <v>1</v>
      </c>
      <c r="E7" s="23">
        <f t="shared" si="0"/>
        <v>100</v>
      </c>
    </row>
    <row r="8" spans="1:17" x14ac:dyDescent="0.2">
      <c r="A8" s="11" t="s">
        <v>34</v>
      </c>
      <c r="B8" s="12" t="s">
        <v>35</v>
      </c>
      <c r="C8" s="13">
        <v>8</v>
      </c>
      <c r="D8" s="13">
        <v>6</v>
      </c>
      <c r="E8" s="23">
        <f t="shared" si="0"/>
        <v>75</v>
      </c>
    </row>
    <row r="9" spans="1:17" x14ac:dyDescent="0.2">
      <c r="A9" s="11" t="s">
        <v>36</v>
      </c>
      <c r="B9" s="12" t="s">
        <v>37</v>
      </c>
      <c r="C9" s="13">
        <v>32</v>
      </c>
      <c r="D9" s="13">
        <v>28</v>
      </c>
      <c r="E9" s="23">
        <f t="shared" si="0"/>
        <v>87.5</v>
      </c>
    </row>
    <row r="10" spans="1:17" x14ac:dyDescent="0.2">
      <c r="A10" s="11" t="s">
        <v>38</v>
      </c>
      <c r="B10" s="12" t="s">
        <v>39</v>
      </c>
      <c r="C10" s="13">
        <v>4</v>
      </c>
      <c r="D10" s="13">
        <v>4</v>
      </c>
      <c r="E10" s="23">
        <f t="shared" si="0"/>
        <v>100</v>
      </c>
    </row>
    <row r="11" spans="1:17" x14ac:dyDescent="0.2">
      <c r="A11" s="11" t="s">
        <v>40</v>
      </c>
      <c r="B11" s="12" t="s">
        <v>41</v>
      </c>
      <c r="C11" s="13">
        <v>2</v>
      </c>
      <c r="D11" s="13">
        <v>1</v>
      </c>
      <c r="E11" s="34">
        <f t="shared" si="0"/>
        <v>50</v>
      </c>
    </row>
    <row r="12" spans="1:17" x14ac:dyDescent="0.2">
      <c r="A12" s="11" t="s">
        <v>42</v>
      </c>
      <c r="B12" s="12" t="s">
        <v>43</v>
      </c>
      <c r="C12" s="13">
        <v>1</v>
      </c>
      <c r="D12" s="13">
        <v>0</v>
      </c>
      <c r="E12" s="34">
        <f t="shared" si="0"/>
        <v>0</v>
      </c>
    </row>
    <row r="13" spans="1:17" x14ac:dyDescent="0.2">
      <c r="A13" s="11" t="s">
        <v>44</v>
      </c>
      <c r="B13" s="12" t="s">
        <v>45</v>
      </c>
      <c r="C13" s="13">
        <v>3</v>
      </c>
      <c r="D13" s="13">
        <v>2</v>
      </c>
      <c r="E13" s="23">
        <f t="shared" si="0"/>
        <v>66.666666666666671</v>
      </c>
    </row>
    <row r="14" spans="1:17" x14ac:dyDescent="0.2">
      <c r="A14" s="11" t="s">
        <v>46</v>
      </c>
      <c r="B14" s="12" t="s">
        <v>47</v>
      </c>
      <c r="C14" s="13">
        <v>10</v>
      </c>
      <c r="D14" s="13">
        <v>7</v>
      </c>
      <c r="E14" s="23">
        <f t="shared" si="0"/>
        <v>70</v>
      </c>
    </row>
    <row r="15" spans="1:17" x14ac:dyDescent="0.2">
      <c r="A15" s="11" t="s">
        <v>48</v>
      </c>
      <c r="B15" s="12" t="s">
        <v>49</v>
      </c>
      <c r="C15" s="13">
        <v>2</v>
      </c>
      <c r="D15" s="13">
        <v>1</v>
      </c>
      <c r="E15" s="34">
        <f t="shared" si="0"/>
        <v>50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>
        <v>8</v>
      </c>
      <c r="D16" s="13">
        <v>7</v>
      </c>
      <c r="E16" s="23">
        <f t="shared" si="0"/>
        <v>87.5</v>
      </c>
      <c r="G16" s="16" t="s">
        <v>2</v>
      </c>
      <c r="H16" s="17">
        <f>C20</f>
        <v>201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>
        <v>44</v>
      </c>
      <c r="D17" s="13">
        <v>44</v>
      </c>
      <c r="E17" s="23">
        <f t="shared" si="0"/>
        <v>100</v>
      </c>
      <c r="G17" s="16" t="s">
        <v>3</v>
      </c>
      <c r="H17" s="17">
        <f>D20</f>
        <v>177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>
        <v>2</v>
      </c>
      <c r="D18" s="13">
        <v>2</v>
      </c>
      <c r="E18" s="23">
        <f t="shared" si="0"/>
        <v>100</v>
      </c>
      <c r="G18" s="16" t="s">
        <v>6</v>
      </c>
      <c r="H18" s="79">
        <f>E20</f>
        <v>88.059701492537314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77</v>
      </c>
      <c r="D19" s="13">
        <v>68</v>
      </c>
      <c r="E19" s="23">
        <f t="shared" si="0"/>
        <v>88.311688311688314</v>
      </c>
      <c r="G19" s="16" t="s">
        <v>4</v>
      </c>
      <c r="H19" s="20" t="s">
        <v>73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201</v>
      </c>
      <c r="D20" s="22">
        <f>SUM(D4:D19)</f>
        <v>177</v>
      </c>
      <c r="E20" s="23">
        <f t="shared" si="0"/>
        <v>88.059701492537314</v>
      </c>
      <c r="G20" s="16" t="s">
        <v>62</v>
      </c>
      <c r="H20" s="129" t="s">
        <v>63</v>
      </c>
      <c r="I20" s="130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C47" sqref="C47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123" t="s">
        <v>74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23"/>
      <c r="B2" s="123"/>
      <c r="C2" s="123"/>
      <c r="D2" s="123"/>
      <c r="E2" s="123"/>
      <c r="F2" s="123"/>
      <c r="G2" s="123"/>
      <c r="H2" s="123"/>
      <c r="I2" s="12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I3" s="24" t="s">
        <v>66</v>
      </c>
    </row>
    <row r="4" spans="1:17" x14ac:dyDescent="0.2">
      <c r="A4" s="11" t="s">
        <v>26</v>
      </c>
      <c r="B4" s="12" t="s">
        <v>27</v>
      </c>
      <c r="C4" s="13">
        <v>514</v>
      </c>
      <c r="D4" s="13">
        <v>144</v>
      </c>
      <c r="E4" s="34">
        <f>D4*100/C4</f>
        <v>28.01556420233463</v>
      </c>
    </row>
    <row r="5" spans="1:17" x14ac:dyDescent="0.2">
      <c r="A5" s="11" t="s">
        <v>28</v>
      </c>
      <c r="B5" s="12" t="s">
        <v>29</v>
      </c>
      <c r="C5" s="13">
        <v>281</v>
      </c>
      <c r="D5" s="13">
        <v>121</v>
      </c>
      <c r="E5" s="34">
        <f t="shared" ref="E5:E20" si="0">D5*100/C5</f>
        <v>43.060498220640568</v>
      </c>
    </row>
    <row r="6" spans="1:17" x14ac:dyDescent="0.2">
      <c r="A6" s="11" t="s">
        <v>30</v>
      </c>
      <c r="B6" s="12" t="s">
        <v>31</v>
      </c>
      <c r="C6" s="13">
        <v>199</v>
      </c>
      <c r="D6" s="15">
        <v>65</v>
      </c>
      <c r="E6" s="34">
        <f t="shared" si="0"/>
        <v>32.663316582914575</v>
      </c>
    </row>
    <row r="7" spans="1:17" x14ac:dyDescent="0.2">
      <c r="A7" s="11" t="s">
        <v>32</v>
      </c>
      <c r="B7" s="12" t="s">
        <v>33</v>
      </c>
      <c r="C7" s="13">
        <v>195</v>
      </c>
      <c r="D7" s="15">
        <v>74</v>
      </c>
      <c r="E7" s="34">
        <f t="shared" si="0"/>
        <v>37.948717948717949</v>
      </c>
    </row>
    <row r="8" spans="1:17" x14ac:dyDescent="0.2">
      <c r="A8" s="11" t="s">
        <v>34</v>
      </c>
      <c r="B8" s="12" t="s">
        <v>35</v>
      </c>
      <c r="C8" s="13">
        <v>438</v>
      </c>
      <c r="D8" s="13">
        <v>218</v>
      </c>
      <c r="E8" s="34">
        <f t="shared" si="0"/>
        <v>49.771689497716892</v>
      </c>
    </row>
    <row r="9" spans="1:17" x14ac:dyDescent="0.2">
      <c r="A9" s="11" t="s">
        <v>36</v>
      </c>
      <c r="B9" s="12" t="s">
        <v>37</v>
      </c>
      <c r="C9" s="13">
        <v>1379</v>
      </c>
      <c r="D9" s="13">
        <v>1146</v>
      </c>
      <c r="E9" s="23">
        <f t="shared" si="0"/>
        <v>83.103698332124722</v>
      </c>
    </row>
    <row r="10" spans="1:17" x14ac:dyDescent="0.2">
      <c r="A10" s="11" t="s">
        <v>38</v>
      </c>
      <c r="B10" s="12" t="s">
        <v>39</v>
      </c>
      <c r="C10" s="13">
        <v>544</v>
      </c>
      <c r="D10" s="13">
        <v>294</v>
      </c>
      <c r="E10" s="34">
        <f t="shared" si="0"/>
        <v>54.044117647058826</v>
      </c>
    </row>
    <row r="11" spans="1:17" x14ac:dyDescent="0.2">
      <c r="A11" s="11" t="s">
        <v>40</v>
      </c>
      <c r="B11" s="12" t="s">
        <v>41</v>
      </c>
      <c r="C11" s="13">
        <v>789</v>
      </c>
      <c r="D11" s="13">
        <v>413</v>
      </c>
      <c r="E11" s="34">
        <f t="shared" si="0"/>
        <v>52.344740177439796</v>
      </c>
    </row>
    <row r="12" spans="1:17" x14ac:dyDescent="0.2">
      <c r="A12" s="11" t="s">
        <v>42</v>
      </c>
      <c r="B12" s="12" t="s">
        <v>43</v>
      </c>
      <c r="C12" s="13">
        <v>276</v>
      </c>
      <c r="D12" s="13">
        <v>77</v>
      </c>
      <c r="E12" s="34">
        <f t="shared" si="0"/>
        <v>27.89855072463768</v>
      </c>
    </row>
    <row r="13" spans="1:17" x14ac:dyDescent="0.2">
      <c r="A13" s="11" t="s">
        <v>44</v>
      </c>
      <c r="B13" s="12" t="s">
        <v>45</v>
      </c>
      <c r="C13" s="13">
        <v>409</v>
      </c>
      <c r="D13" s="13">
        <v>141</v>
      </c>
      <c r="E13" s="34">
        <f t="shared" si="0"/>
        <v>34.474327628361856</v>
      </c>
    </row>
    <row r="14" spans="1:17" x14ac:dyDescent="0.2">
      <c r="A14" s="11" t="s">
        <v>46</v>
      </c>
      <c r="B14" s="12" t="s">
        <v>47</v>
      </c>
      <c r="C14" s="13">
        <v>470</v>
      </c>
      <c r="D14" s="13">
        <v>202</v>
      </c>
      <c r="E14" s="34">
        <f t="shared" si="0"/>
        <v>42.978723404255319</v>
      </c>
    </row>
    <row r="15" spans="1:17" x14ac:dyDescent="0.2">
      <c r="A15" s="11" t="s">
        <v>48</v>
      </c>
      <c r="B15" s="12" t="s">
        <v>49</v>
      </c>
      <c r="C15" s="13">
        <v>483</v>
      </c>
      <c r="D15" s="13">
        <v>204</v>
      </c>
      <c r="E15" s="34">
        <f t="shared" si="0"/>
        <v>42.236024844720497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>
        <v>26</v>
      </c>
      <c r="D16" s="13">
        <v>10</v>
      </c>
      <c r="E16" s="34">
        <f t="shared" si="0"/>
        <v>38.46153846153846</v>
      </c>
      <c r="G16" s="16" t="s">
        <v>2</v>
      </c>
      <c r="H16" s="17">
        <f>C20</f>
        <v>7751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>
        <v>699</v>
      </c>
      <c r="D17" s="13">
        <v>332</v>
      </c>
      <c r="E17" s="34">
        <f t="shared" si="0"/>
        <v>47.4964234620887</v>
      </c>
      <c r="G17" s="16" t="s">
        <v>3</v>
      </c>
      <c r="H17" s="17">
        <f>D20</f>
        <v>3852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>
        <v>371</v>
      </c>
      <c r="D18" s="13">
        <v>199</v>
      </c>
      <c r="E18" s="34">
        <f t="shared" si="0"/>
        <v>53.638814016172503</v>
      </c>
      <c r="G18" s="16" t="s">
        <v>6</v>
      </c>
      <c r="H18" s="80">
        <f>E20</f>
        <v>49.696813314411045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678</v>
      </c>
      <c r="D19" s="13">
        <v>212</v>
      </c>
      <c r="E19" s="34">
        <f t="shared" si="0"/>
        <v>31.268436578171091</v>
      </c>
      <c r="G19" s="16" t="s">
        <v>4</v>
      </c>
      <c r="H19" s="20" t="s">
        <v>75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7751</v>
      </c>
      <c r="D20" s="22">
        <f>SUM(D4:D19)</f>
        <v>3852</v>
      </c>
      <c r="E20" s="34">
        <f t="shared" si="0"/>
        <v>49.696813314411045</v>
      </c>
      <c r="G20" s="16" t="s">
        <v>62</v>
      </c>
      <c r="H20" s="127" t="s">
        <v>70</v>
      </c>
      <c r="I20" s="128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8" t="s">
        <v>76</v>
      </c>
    </row>
    <row r="49" spans="1:1" x14ac:dyDescent="0.2">
      <c r="A49" s="36" t="s">
        <v>77</v>
      </c>
    </row>
    <row r="50" spans="1:1" x14ac:dyDescent="0.2">
      <c r="A50" s="37" t="s">
        <v>78</v>
      </c>
    </row>
    <row r="51" spans="1:1" x14ac:dyDescent="0.2">
      <c r="A51" s="37" t="s">
        <v>79</v>
      </c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C47" sqref="C47"/>
    </sheetView>
  </sheetViews>
  <sheetFormatPr defaultRowHeight="14.25" x14ac:dyDescent="0.2"/>
  <cols>
    <col min="1" max="1" width="8.5" customWidth="1"/>
    <col min="2" max="2" width="18.125" bestFit="1" customWidth="1"/>
    <col min="11" max="11" width="21.5" customWidth="1"/>
  </cols>
  <sheetData>
    <row r="1" spans="1:17" ht="15" x14ac:dyDescent="0.2">
      <c r="A1" s="123" t="s">
        <v>80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23"/>
      <c r="B2" s="123"/>
      <c r="C2" s="123"/>
      <c r="D2" s="123"/>
      <c r="E2" s="123"/>
      <c r="F2" s="123"/>
      <c r="G2" s="123"/>
      <c r="H2" s="123"/>
      <c r="I2" s="12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39" t="s">
        <v>221</v>
      </c>
      <c r="I3" s="24" t="s">
        <v>66</v>
      </c>
      <c r="J3" s="9" t="s">
        <v>24</v>
      </c>
      <c r="K3" s="10" t="s">
        <v>25</v>
      </c>
      <c r="L3" s="10" t="s">
        <v>2</v>
      </c>
      <c r="M3" s="10" t="s">
        <v>3</v>
      </c>
      <c r="N3" s="10" t="s">
        <v>6</v>
      </c>
      <c r="O3" s="39" t="s">
        <v>225</v>
      </c>
    </row>
    <row r="4" spans="1:17" x14ac:dyDescent="0.2">
      <c r="A4" s="11" t="s">
        <v>26</v>
      </c>
      <c r="B4" s="12" t="s">
        <v>27</v>
      </c>
      <c r="C4" s="13">
        <v>262</v>
      </c>
      <c r="D4" s="13">
        <v>246</v>
      </c>
      <c r="E4" s="34">
        <f>D4*100/C4</f>
        <v>93.89312977099236</v>
      </c>
      <c r="F4" s="36" t="s">
        <v>222</v>
      </c>
      <c r="J4" s="11" t="s">
        <v>26</v>
      </c>
      <c r="K4" s="12" t="s">
        <v>27</v>
      </c>
      <c r="L4" s="13">
        <v>0</v>
      </c>
      <c r="M4" s="13">
        <v>0</v>
      </c>
      <c r="N4" s="23" t="e">
        <f>M4*100/L4</f>
        <v>#DIV/0!</v>
      </c>
      <c r="O4" s="36" t="s">
        <v>222</v>
      </c>
    </row>
    <row r="5" spans="1:17" x14ac:dyDescent="0.2">
      <c r="A5" s="11" t="s">
        <v>28</v>
      </c>
      <c r="B5" s="12" t="s">
        <v>29</v>
      </c>
      <c r="C5" s="13">
        <v>658</v>
      </c>
      <c r="D5" s="13">
        <v>646</v>
      </c>
      <c r="E5" s="34">
        <f t="shared" ref="E5:E20" si="0">D5*100/C5</f>
        <v>98.176291793313069</v>
      </c>
      <c r="F5" s="36" t="s">
        <v>223</v>
      </c>
      <c r="J5" s="11" t="s">
        <v>28</v>
      </c>
      <c r="K5" s="12" t="s">
        <v>29</v>
      </c>
      <c r="L5" s="13">
        <v>0</v>
      </c>
      <c r="M5" s="13">
        <v>0</v>
      </c>
      <c r="N5" s="23" t="e">
        <f t="shared" ref="N5:N20" si="1">M5*100/L5</f>
        <v>#DIV/0!</v>
      </c>
      <c r="O5" s="36" t="s">
        <v>223</v>
      </c>
    </row>
    <row r="6" spans="1:17" x14ac:dyDescent="0.2">
      <c r="A6" s="11" t="s">
        <v>30</v>
      </c>
      <c r="B6" s="12" t="s">
        <v>31</v>
      </c>
      <c r="C6" s="13">
        <v>0</v>
      </c>
      <c r="D6" s="15">
        <v>0</v>
      </c>
      <c r="E6" s="34" t="e">
        <f t="shared" si="0"/>
        <v>#DIV/0!</v>
      </c>
      <c r="J6" s="11" t="s">
        <v>30</v>
      </c>
      <c r="K6" s="12" t="s">
        <v>31</v>
      </c>
      <c r="L6" s="13">
        <v>0</v>
      </c>
      <c r="M6" s="15">
        <v>0</v>
      </c>
      <c r="N6" s="23" t="e">
        <f t="shared" si="1"/>
        <v>#DIV/0!</v>
      </c>
    </row>
    <row r="7" spans="1:17" x14ac:dyDescent="0.2">
      <c r="A7" s="11" t="s">
        <v>32</v>
      </c>
      <c r="B7" s="12" t="s">
        <v>33</v>
      </c>
      <c r="C7" s="13">
        <v>0</v>
      </c>
      <c r="D7" s="15">
        <v>0</v>
      </c>
      <c r="E7" s="34" t="e">
        <f t="shared" si="0"/>
        <v>#DIV/0!</v>
      </c>
      <c r="J7" s="11" t="s">
        <v>32</v>
      </c>
      <c r="K7" s="12" t="s">
        <v>33</v>
      </c>
      <c r="L7" s="13">
        <v>0</v>
      </c>
      <c r="M7" s="15">
        <v>0</v>
      </c>
      <c r="N7" s="23" t="e">
        <f t="shared" si="1"/>
        <v>#DIV/0!</v>
      </c>
    </row>
    <row r="8" spans="1:17" x14ac:dyDescent="0.2">
      <c r="A8" s="11" t="s">
        <v>34</v>
      </c>
      <c r="B8" s="12" t="s">
        <v>35</v>
      </c>
      <c r="C8" s="13">
        <v>245</v>
      </c>
      <c r="D8" s="13">
        <v>228</v>
      </c>
      <c r="E8" s="34">
        <f t="shared" si="0"/>
        <v>93.061224489795919</v>
      </c>
      <c r="J8" s="11" t="s">
        <v>34</v>
      </c>
      <c r="K8" s="12" t="s">
        <v>35</v>
      </c>
      <c r="L8" s="13">
        <v>0</v>
      </c>
      <c r="M8" s="13">
        <v>0</v>
      </c>
      <c r="N8" s="23" t="e">
        <f t="shared" si="1"/>
        <v>#DIV/0!</v>
      </c>
    </row>
    <row r="9" spans="1:17" x14ac:dyDescent="0.2">
      <c r="A9" s="11" t="s">
        <v>36</v>
      </c>
      <c r="B9" s="12" t="s">
        <v>37</v>
      </c>
      <c r="C9" s="13">
        <v>970</v>
      </c>
      <c r="D9" s="13">
        <v>930</v>
      </c>
      <c r="E9" s="34">
        <f t="shared" si="0"/>
        <v>95.876288659793815</v>
      </c>
      <c r="J9" s="11" t="s">
        <v>36</v>
      </c>
      <c r="K9" s="12" t="s">
        <v>37</v>
      </c>
      <c r="L9" s="13">
        <v>0</v>
      </c>
      <c r="M9" s="13">
        <v>0</v>
      </c>
      <c r="N9" s="23" t="e">
        <f t="shared" si="1"/>
        <v>#DIV/0!</v>
      </c>
    </row>
    <row r="10" spans="1:17" x14ac:dyDescent="0.2">
      <c r="A10" s="11" t="s">
        <v>38</v>
      </c>
      <c r="B10" s="12" t="s">
        <v>39</v>
      </c>
      <c r="C10" s="13">
        <v>554</v>
      </c>
      <c r="D10" s="13">
        <v>546</v>
      </c>
      <c r="E10" s="23">
        <f t="shared" si="0"/>
        <v>98.555956678700355</v>
      </c>
      <c r="J10" s="11" t="s">
        <v>38</v>
      </c>
      <c r="K10" s="12" t="s">
        <v>39</v>
      </c>
      <c r="L10" s="13">
        <v>0</v>
      </c>
      <c r="M10" s="13">
        <v>0</v>
      </c>
      <c r="N10" s="23" t="e">
        <f t="shared" si="1"/>
        <v>#DIV/0!</v>
      </c>
    </row>
    <row r="11" spans="1:17" x14ac:dyDescent="0.2">
      <c r="A11" s="11" t="s">
        <v>40</v>
      </c>
      <c r="B11" s="12" t="s">
        <v>41</v>
      </c>
      <c r="C11" s="13">
        <v>1191</v>
      </c>
      <c r="D11" s="13">
        <v>1168</v>
      </c>
      <c r="E11" s="34">
        <f t="shared" si="0"/>
        <v>98.068849706129299</v>
      </c>
      <c r="J11" s="11" t="s">
        <v>40</v>
      </c>
      <c r="K11" s="12" t="s">
        <v>41</v>
      </c>
      <c r="L11" s="13">
        <v>0</v>
      </c>
      <c r="M11" s="13">
        <v>0</v>
      </c>
      <c r="N11" s="23" t="e">
        <f t="shared" si="1"/>
        <v>#DIV/0!</v>
      </c>
    </row>
    <row r="12" spans="1:17" x14ac:dyDescent="0.2">
      <c r="A12" s="11" t="s">
        <v>42</v>
      </c>
      <c r="B12" s="12" t="s">
        <v>43</v>
      </c>
      <c r="C12" s="13">
        <v>675</v>
      </c>
      <c r="D12" s="13">
        <v>632</v>
      </c>
      <c r="E12" s="34">
        <f t="shared" si="0"/>
        <v>93.629629629629633</v>
      </c>
      <c r="J12" s="11" t="s">
        <v>42</v>
      </c>
      <c r="K12" s="12" t="s">
        <v>43</v>
      </c>
      <c r="L12" s="13">
        <v>0</v>
      </c>
      <c r="M12" s="13">
        <v>0</v>
      </c>
      <c r="N12" s="23" t="e">
        <f t="shared" si="1"/>
        <v>#DIV/0!</v>
      </c>
    </row>
    <row r="13" spans="1:17" x14ac:dyDescent="0.2">
      <c r="A13" s="11" t="s">
        <v>44</v>
      </c>
      <c r="B13" s="12" t="s">
        <v>45</v>
      </c>
      <c r="C13" s="13">
        <v>146</v>
      </c>
      <c r="D13" s="13">
        <v>143</v>
      </c>
      <c r="E13" s="34">
        <f t="shared" si="0"/>
        <v>97.945205479452056</v>
      </c>
      <c r="J13" s="11" t="s">
        <v>44</v>
      </c>
      <c r="K13" s="12" t="s">
        <v>45</v>
      </c>
      <c r="L13" s="13">
        <v>0</v>
      </c>
      <c r="M13" s="13">
        <v>0</v>
      </c>
      <c r="N13" s="23" t="e">
        <f t="shared" si="1"/>
        <v>#DIV/0!</v>
      </c>
    </row>
    <row r="14" spans="1:17" x14ac:dyDescent="0.2">
      <c r="A14" s="11" t="s">
        <v>46</v>
      </c>
      <c r="B14" s="12" t="s">
        <v>47</v>
      </c>
      <c r="C14" s="13">
        <v>595</v>
      </c>
      <c r="D14" s="13">
        <v>558</v>
      </c>
      <c r="E14" s="34">
        <f t="shared" si="0"/>
        <v>93.78151260504201</v>
      </c>
      <c r="J14" s="11" t="s">
        <v>46</v>
      </c>
      <c r="K14" s="12" t="s">
        <v>47</v>
      </c>
      <c r="L14" s="13">
        <v>0</v>
      </c>
      <c r="M14" s="13">
        <v>0</v>
      </c>
      <c r="N14" s="23" t="e">
        <f t="shared" si="1"/>
        <v>#DIV/0!</v>
      </c>
    </row>
    <row r="15" spans="1:17" x14ac:dyDescent="0.2">
      <c r="A15" s="11" t="s">
        <v>48</v>
      </c>
      <c r="B15" s="12" t="s">
        <v>49</v>
      </c>
      <c r="C15" s="13">
        <v>458</v>
      </c>
      <c r="D15" s="13">
        <v>443</v>
      </c>
      <c r="E15" s="34">
        <f t="shared" si="0"/>
        <v>96.724890829694317</v>
      </c>
      <c r="G15" s="124" t="s">
        <v>50</v>
      </c>
      <c r="H15" s="125"/>
      <c r="I15" s="126"/>
      <c r="J15" s="11" t="s">
        <v>48</v>
      </c>
      <c r="K15" s="12" t="s">
        <v>49</v>
      </c>
      <c r="L15" s="13">
        <v>0</v>
      </c>
      <c r="M15" s="13">
        <v>0</v>
      </c>
      <c r="N15" s="23" t="e">
        <f t="shared" si="1"/>
        <v>#DIV/0!</v>
      </c>
      <c r="O15" s="124" t="s">
        <v>50</v>
      </c>
      <c r="P15" s="125"/>
      <c r="Q15" s="126"/>
    </row>
    <row r="16" spans="1:17" x14ac:dyDescent="0.2">
      <c r="A16" s="11" t="s">
        <v>51</v>
      </c>
      <c r="B16" s="12" t="s">
        <v>52</v>
      </c>
      <c r="C16" s="13">
        <v>3</v>
      </c>
      <c r="D16" s="13">
        <v>3</v>
      </c>
      <c r="E16" s="23">
        <f t="shared" si="0"/>
        <v>100</v>
      </c>
      <c r="G16" s="16" t="s">
        <v>2</v>
      </c>
      <c r="H16" s="17">
        <f>C20</f>
        <v>7779</v>
      </c>
      <c r="I16" s="18" t="s">
        <v>53</v>
      </c>
      <c r="J16" s="11" t="s">
        <v>51</v>
      </c>
      <c r="K16" s="12" t="s">
        <v>52</v>
      </c>
      <c r="L16" s="13">
        <v>0</v>
      </c>
      <c r="M16" s="13">
        <v>0</v>
      </c>
      <c r="N16" s="23" t="e">
        <f t="shared" si="1"/>
        <v>#DIV/0!</v>
      </c>
      <c r="O16" s="16" t="s">
        <v>2</v>
      </c>
      <c r="P16" s="17">
        <f>L20</f>
        <v>0</v>
      </c>
      <c r="Q16" s="18" t="s">
        <v>53</v>
      </c>
    </row>
    <row r="17" spans="1:17" x14ac:dyDescent="0.2">
      <c r="A17" s="11" t="s">
        <v>54</v>
      </c>
      <c r="B17" s="12" t="s">
        <v>55</v>
      </c>
      <c r="C17" s="13">
        <v>1290</v>
      </c>
      <c r="D17" s="13">
        <v>1271</v>
      </c>
      <c r="E17" s="34">
        <f t="shared" si="0"/>
        <v>98.52713178294573</v>
      </c>
      <c r="G17" s="16" t="s">
        <v>3</v>
      </c>
      <c r="H17" s="17">
        <f>D20</f>
        <v>7528</v>
      </c>
      <c r="I17" s="18" t="s">
        <v>53</v>
      </c>
      <c r="J17" s="11" t="s">
        <v>54</v>
      </c>
      <c r="K17" s="12" t="s">
        <v>55</v>
      </c>
      <c r="L17" s="13">
        <v>0</v>
      </c>
      <c r="M17" s="13">
        <v>0</v>
      </c>
      <c r="N17" s="23" t="e">
        <f t="shared" si="1"/>
        <v>#DIV/0!</v>
      </c>
      <c r="O17" s="16" t="s">
        <v>3</v>
      </c>
      <c r="P17" s="17">
        <f>M20</f>
        <v>0</v>
      </c>
      <c r="Q17" s="18" t="s">
        <v>53</v>
      </c>
    </row>
    <row r="18" spans="1:17" x14ac:dyDescent="0.2">
      <c r="A18" s="11" t="s">
        <v>56</v>
      </c>
      <c r="B18" s="12" t="s">
        <v>57</v>
      </c>
      <c r="C18" s="13">
        <v>728</v>
      </c>
      <c r="D18" s="13">
        <v>710</v>
      </c>
      <c r="E18" s="34">
        <f t="shared" si="0"/>
        <v>97.527472527472526</v>
      </c>
      <c r="G18" s="16" t="s">
        <v>6</v>
      </c>
      <c r="H18" s="80">
        <f>E20</f>
        <v>96.773364185627969</v>
      </c>
      <c r="I18" s="18" t="s">
        <v>58</v>
      </c>
      <c r="J18" s="11" t="s">
        <v>56</v>
      </c>
      <c r="K18" s="12" t="s">
        <v>57</v>
      </c>
      <c r="L18" s="13">
        <v>0</v>
      </c>
      <c r="M18" s="13">
        <v>0</v>
      </c>
      <c r="N18" s="23" t="e">
        <f t="shared" si="1"/>
        <v>#DIV/0!</v>
      </c>
      <c r="O18" s="16" t="s">
        <v>6</v>
      </c>
      <c r="P18" s="19" t="e">
        <f>N20</f>
        <v>#DIV/0!</v>
      </c>
      <c r="Q18" s="18" t="s">
        <v>58</v>
      </c>
    </row>
    <row r="19" spans="1:17" x14ac:dyDescent="0.2">
      <c r="A19" s="11" t="s">
        <v>59</v>
      </c>
      <c r="B19" s="12" t="s">
        <v>60</v>
      </c>
      <c r="C19" s="13">
        <v>4</v>
      </c>
      <c r="D19" s="13">
        <v>4</v>
      </c>
      <c r="E19" s="23">
        <f t="shared" si="0"/>
        <v>100</v>
      </c>
      <c r="G19" s="16" t="s">
        <v>4</v>
      </c>
      <c r="H19" s="20" t="s">
        <v>224</v>
      </c>
      <c r="I19" s="21" t="s">
        <v>58</v>
      </c>
      <c r="J19" s="11" t="s">
        <v>59</v>
      </c>
      <c r="K19" s="12" t="s">
        <v>60</v>
      </c>
      <c r="L19" s="13">
        <v>0</v>
      </c>
      <c r="M19" s="13">
        <v>0</v>
      </c>
      <c r="N19" s="23" t="e">
        <f t="shared" si="1"/>
        <v>#DIV/0!</v>
      </c>
      <c r="O19" s="16" t="s">
        <v>4</v>
      </c>
      <c r="P19" s="20" t="s">
        <v>224</v>
      </c>
      <c r="Q19" s="21" t="s">
        <v>58</v>
      </c>
    </row>
    <row r="20" spans="1:17" x14ac:dyDescent="0.2">
      <c r="A20" s="118" t="s">
        <v>61</v>
      </c>
      <c r="B20" s="118"/>
      <c r="C20" s="22">
        <f>SUM(C4:C19)</f>
        <v>7779</v>
      </c>
      <c r="D20" s="22">
        <f>SUM(D4:D19)</f>
        <v>7528</v>
      </c>
      <c r="E20" s="34">
        <f t="shared" si="0"/>
        <v>96.773364185627969</v>
      </c>
      <c r="G20" s="16" t="s">
        <v>62</v>
      </c>
      <c r="H20" s="127" t="s">
        <v>70</v>
      </c>
      <c r="I20" s="128"/>
      <c r="J20" s="118" t="s">
        <v>61</v>
      </c>
      <c r="K20" s="118"/>
      <c r="L20" s="22">
        <f>SUM(L4:L19)</f>
        <v>0</v>
      </c>
      <c r="M20" s="22">
        <f>SUM(M4:M19)</f>
        <v>0</v>
      </c>
      <c r="N20" s="23" t="e">
        <f t="shared" si="1"/>
        <v>#DIV/0!</v>
      </c>
      <c r="O20" s="16" t="s">
        <v>62</v>
      </c>
      <c r="P20" s="129" t="s">
        <v>70</v>
      </c>
      <c r="Q20" s="130"/>
    </row>
    <row r="30" spans="1:17" x14ac:dyDescent="0.2">
      <c r="B30" s="122"/>
      <c r="C30" s="122"/>
    </row>
    <row r="32" spans="1:17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 t="s">
        <v>81</v>
      </c>
    </row>
    <row r="49" spans="1:1" x14ac:dyDescent="0.2">
      <c r="A49" s="37" t="s">
        <v>82</v>
      </c>
    </row>
    <row r="50" spans="1:1" x14ac:dyDescent="0.2">
      <c r="A50" s="37" t="s">
        <v>83</v>
      </c>
    </row>
    <row r="51" spans="1:1" x14ac:dyDescent="0.2">
      <c r="A51" s="37" t="s">
        <v>84</v>
      </c>
    </row>
  </sheetData>
  <mergeCells count="11">
    <mergeCell ref="J20:K20"/>
    <mergeCell ref="O15:Q15"/>
    <mergeCell ref="P20:Q20"/>
    <mergeCell ref="A46:B46"/>
    <mergeCell ref="A47:B47"/>
    <mergeCell ref="B32:C32"/>
    <mergeCell ref="A1:I2"/>
    <mergeCell ref="G15:I15"/>
    <mergeCell ref="A20:B20"/>
    <mergeCell ref="H20:I20"/>
    <mergeCell ref="B30:C30"/>
  </mergeCells>
  <hyperlinks>
    <hyperlink ref="I3" location="KPI_62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123" t="s">
        <v>87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23"/>
      <c r="B2" s="123"/>
      <c r="C2" s="123"/>
      <c r="D2" s="123"/>
      <c r="E2" s="123"/>
      <c r="F2" s="123"/>
      <c r="G2" s="123"/>
      <c r="H2" s="123"/>
      <c r="I2" s="12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134</v>
      </c>
      <c r="D3" s="10" t="s">
        <v>135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>
        <v>290</v>
      </c>
      <c r="D4" s="13">
        <v>10</v>
      </c>
      <c r="E4" s="34">
        <f>D4*100/C4</f>
        <v>3.4482758620689653</v>
      </c>
      <c r="F4" s="36"/>
    </row>
    <row r="5" spans="1:17" x14ac:dyDescent="0.2">
      <c r="A5" s="11" t="s">
        <v>28</v>
      </c>
      <c r="B5" s="12" t="s">
        <v>29</v>
      </c>
      <c r="C5" s="13">
        <v>618</v>
      </c>
      <c r="D5" s="13">
        <v>10</v>
      </c>
      <c r="E5" s="23">
        <f t="shared" ref="E5:E20" si="0">D5*100/C5</f>
        <v>1.6181229773462784</v>
      </c>
      <c r="F5" s="36"/>
    </row>
    <row r="6" spans="1:17" x14ac:dyDescent="0.2">
      <c r="A6" s="11" t="s">
        <v>30</v>
      </c>
      <c r="B6" s="12" t="s">
        <v>31</v>
      </c>
      <c r="C6" s="13">
        <v>395</v>
      </c>
      <c r="D6" s="15">
        <v>5</v>
      </c>
      <c r="E6" s="23">
        <f t="shared" si="0"/>
        <v>1.2658227848101267</v>
      </c>
    </row>
    <row r="7" spans="1:17" x14ac:dyDescent="0.2">
      <c r="A7" s="11" t="s">
        <v>32</v>
      </c>
      <c r="B7" s="12" t="s">
        <v>33</v>
      </c>
      <c r="C7" s="13">
        <v>43</v>
      </c>
      <c r="D7" s="15">
        <v>0</v>
      </c>
      <c r="E7" s="23">
        <f t="shared" si="0"/>
        <v>0</v>
      </c>
    </row>
    <row r="8" spans="1:17" x14ac:dyDescent="0.2">
      <c r="A8" s="11" t="s">
        <v>34</v>
      </c>
      <c r="B8" s="12" t="s">
        <v>35</v>
      </c>
      <c r="C8" s="13">
        <v>25</v>
      </c>
      <c r="D8" s="13">
        <v>0</v>
      </c>
      <c r="E8" s="23">
        <f t="shared" si="0"/>
        <v>0</v>
      </c>
    </row>
    <row r="9" spans="1:17" x14ac:dyDescent="0.2">
      <c r="A9" s="11" t="s">
        <v>36</v>
      </c>
      <c r="B9" s="12" t="s">
        <v>37</v>
      </c>
      <c r="C9" s="13">
        <v>254</v>
      </c>
      <c r="D9" s="13">
        <v>2</v>
      </c>
      <c r="E9" s="23">
        <f t="shared" si="0"/>
        <v>0.78740157480314965</v>
      </c>
    </row>
    <row r="10" spans="1:17" x14ac:dyDescent="0.2">
      <c r="A10" s="11" t="s">
        <v>38</v>
      </c>
      <c r="B10" s="12" t="s">
        <v>39</v>
      </c>
      <c r="C10" s="13">
        <v>173</v>
      </c>
      <c r="D10" s="13">
        <v>5</v>
      </c>
      <c r="E10" s="34">
        <f t="shared" si="0"/>
        <v>2.8901734104046244</v>
      </c>
    </row>
    <row r="11" spans="1:17" x14ac:dyDescent="0.2">
      <c r="A11" s="11" t="s">
        <v>40</v>
      </c>
      <c r="B11" s="12" t="s">
        <v>41</v>
      </c>
      <c r="C11" s="13">
        <v>155</v>
      </c>
      <c r="D11" s="13">
        <v>4</v>
      </c>
      <c r="E11" s="34">
        <f t="shared" si="0"/>
        <v>2.5806451612903225</v>
      </c>
    </row>
    <row r="12" spans="1:17" x14ac:dyDescent="0.2">
      <c r="A12" s="11" t="s">
        <v>42</v>
      </c>
      <c r="B12" s="12" t="s">
        <v>43</v>
      </c>
      <c r="C12" s="13">
        <v>140</v>
      </c>
      <c r="D12" s="13">
        <v>1</v>
      </c>
      <c r="E12" s="23">
        <f t="shared" si="0"/>
        <v>0.7142857142857143</v>
      </c>
    </row>
    <row r="13" spans="1:17" x14ac:dyDescent="0.2">
      <c r="A13" s="11" t="s">
        <v>44</v>
      </c>
      <c r="B13" s="12" t="s">
        <v>45</v>
      </c>
      <c r="C13" s="13">
        <v>23</v>
      </c>
      <c r="D13" s="13">
        <v>0</v>
      </c>
      <c r="E13" s="23">
        <f t="shared" si="0"/>
        <v>0</v>
      </c>
    </row>
    <row r="14" spans="1:17" x14ac:dyDescent="0.2">
      <c r="A14" s="11" t="s">
        <v>46</v>
      </c>
      <c r="B14" s="12" t="s">
        <v>47</v>
      </c>
      <c r="C14" s="13">
        <v>263</v>
      </c>
      <c r="D14" s="13">
        <v>1</v>
      </c>
      <c r="E14" s="23">
        <f t="shared" si="0"/>
        <v>0.38022813688212925</v>
      </c>
    </row>
    <row r="15" spans="1:17" x14ac:dyDescent="0.2">
      <c r="A15" s="11" t="s">
        <v>48</v>
      </c>
      <c r="B15" s="12" t="s">
        <v>49</v>
      </c>
      <c r="C15" s="13">
        <v>305</v>
      </c>
      <c r="D15" s="13">
        <v>3</v>
      </c>
      <c r="E15" s="23">
        <f t="shared" si="0"/>
        <v>0.98360655737704916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>
        <v>126</v>
      </c>
      <c r="D16" s="13">
        <v>4</v>
      </c>
      <c r="E16" s="34">
        <f t="shared" si="0"/>
        <v>3.1746031746031744</v>
      </c>
      <c r="G16" s="16" t="s">
        <v>2</v>
      </c>
      <c r="H16" s="17">
        <f>C20</f>
        <v>3732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>
        <v>10</v>
      </c>
      <c r="D17" s="13">
        <v>1</v>
      </c>
      <c r="E17" s="34">
        <f t="shared" si="0"/>
        <v>10</v>
      </c>
      <c r="G17" s="16" t="s">
        <v>3</v>
      </c>
      <c r="H17" s="17">
        <f>D20</f>
        <v>66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>
        <v>406</v>
      </c>
      <c r="D18" s="13">
        <v>11</v>
      </c>
      <c r="E18" s="34">
        <f t="shared" si="0"/>
        <v>2.7093596059113301</v>
      </c>
      <c r="G18" s="16" t="s">
        <v>6</v>
      </c>
      <c r="H18" s="79">
        <f>E20</f>
        <v>1.7684887459807075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506</v>
      </c>
      <c r="D19" s="13">
        <v>9</v>
      </c>
      <c r="E19" s="23">
        <f t="shared" si="0"/>
        <v>1.7786561264822134</v>
      </c>
      <c r="G19" s="16" t="s">
        <v>4</v>
      </c>
      <c r="H19" s="20" t="s">
        <v>88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3732</v>
      </c>
      <c r="D20" s="22">
        <f>SUM(D4:D19)</f>
        <v>66</v>
      </c>
      <c r="E20" s="23">
        <f t="shared" si="0"/>
        <v>1.7684887459807075</v>
      </c>
      <c r="G20" s="16" t="s">
        <v>62</v>
      </c>
      <c r="H20" s="129" t="s">
        <v>63</v>
      </c>
      <c r="I20" s="130"/>
    </row>
    <row r="30" spans="1:9" x14ac:dyDescent="0.2">
      <c r="B30" s="122"/>
      <c r="C30" s="122"/>
    </row>
    <row r="32" spans="1:9" x14ac:dyDescent="0.2">
      <c r="B32" s="122"/>
      <c r="C32" s="122"/>
    </row>
    <row r="46" spans="1:9" x14ac:dyDescent="0.2">
      <c r="A46" s="121" t="s">
        <v>64</v>
      </c>
      <c r="B46" s="121"/>
    </row>
    <row r="47" spans="1:9" x14ac:dyDescent="0.2">
      <c r="A47" s="122" t="s">
        <v>280</v>
      </c>
      <c r="B47" s="122"/>
    </row>
    <row r="48" spans="1:9" ht="30.75" customHeight="1" x14ac:dyDescent="0.2">
      <c r="A48" s="132" t="s">
        <v>136</v>
      </c>
      <c r="B48" s="132"/>
      <c r="C48" s="132"/>
      <c r="D48" s="132"/>
      <c r="E48" s="132"/>
      <c r="F48" s="132"/>
      <c r="G48" s="132"/>
      <c r="H48" s="132"/>
      <c r="I48" s="132"/>
    </row>
    <row r="49" spans="1:9" ht="43.5" customHeight="1" x14ac:dyDescent="0.2">
      <c r="A49" s="132" t="s">
        <v>137</v>
      </c>
      <c r="B49" s="132"/>
      <c r="C49" s="132"/>
      <c r="D49" s="132"/>
      <c r="E49" s="132"/>
      <c r="F49" s="132"/>
      <c r="G49" s="132"/>
      <c r="H49" s="132"/>
      <c r="I49" s="132"/>
    </row>
    <row r="50" spans="1:9" x14ac:dyDescent="0.2">
      <c r="A50" s="37"/>
    </row>
    <row r="51" spans="1:9" x14ac:dyDescent="0.2">
      <c r="A51" s="37"/>
    </row>
  </sheetData>
  <mergeCells count="10">
    <mergeCell ref="A48:I48"/>
    <mergeCell ref="A49:I49"/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123" t="s">
        <v>89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23"/>
      <c r="B2" s="123"/>
      <c r="C2" s="123"/>
      <c r="D2" s="123"/>
      <c r="E2" s="123"/>
      <c r="F2" s="123"/>
      <c r="G2" s="123"/>
      <c r="H2" s="123"/>
      <c r="I2" s="12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>
        <v>2</v>
      </c>
      <c r="D4" s="13">
        <v>0</v>
      </c>
      <c r="E4" s="34">
        <f>D4*100/C4</f>
        <v>0</v>
      </c>
      <c r="F4" s="36"/>
    </row>
    <row r="5" spans="1:17" x14ac:dyDescent="0.2">
      <c r="A5" s="11" t="s">
        <v>28</v>
      </c>
      <c r="B5" s="12" t="s">
        <v>29</v>
      </c>
      <c r="C5" s="13">
        <v>37</v>
      </c>
      <c r="D5" s="13">
        <v>32</v>
      </c>
      <c r="E5" s="23">
        <f t="shared" ref="E5:E20" si="0">D5*100/C5</f>
        <v>86.486486486486484</v>
      </c>
      <c r="F5" s="36"/>
    </row>
    <row r="6" spans="1:17" x14ac:dyDescent="0.2">
      <c r="A6" s="11" t="s">
        <v>30</v>
      </c>
      <c r="B6" s="12" t="s">
        <v>31</v>
      </c>
      <c r="C6" s="13">
        <v>337</v>
      </c>
      <c r="D6" s="15">
        <v>0</v>
      </c>
      <c r="E6" s="34">
        <f t="shared" si="0"/>
        <v>0</v>
      </c>
    </row>
    <row r="7" spans="1:17" x14ac:dyDescent="0.2">
      <c r="A7" s="11" t="s">
        <v>32</v>
      </c>
      <c r="B7" s="12" t="s">
        <v>33</v>
      </c>
      <c r="C7" s="13">
        <v>7</v>
      </c>
      <c r="D7" s="15">
        <v>7</v>
      </c>
      <c r="E7" s="23">
        <f t="shared" si="0"/>
        <v>100</v>
      </c>
    </row>
    <row r="8" spans="1:17" x14ac:dyDescent="0.2">
      <c r="A8" s="11" t="s">
        <v>34</v>
      </c>
      <c r="B8" s="12" t="s">
        <v>35</v>
      </c>
      <c r="C8" s="13">
        <v>688</v>
      </c>
      <c r="D8" s="13">
        <v>685</v>
      </c>
      <c r="E8" s="23">
        <f t="shared" si="0"/>
        <v>99.563953488372093</v>
      </c>
    </row>
    <row r="9" spans="1:17" x14ac:dyDescent="0.2">
      <c r="A9" s="11" t="s">
        <v>36</v>
      </c>
      <c r="B9" s="12" t="s">
        <v>37</v>
      </c>
      <c r="C9" s="13">
        <v>214</v>
      </c>
      <c r="D9" s="13">
        <v>214</v>
      </c>
      <c r="E9" s="23">
        <f t="shared" si="0"/>
        <v>100</v>
      </c>
    </row>
    <row r="10" spans="1:17" x14ac:dyDescent="0.2">
      <c r="A10" s="11" t="s">
        <v>38</v>
      </c>
      <c r="B10" s="12" t="s">
        <v>39</v>
      </c>
      <c r="C10" s="13">
        <v>63</v>
      </c>
      <c r="D10" s="13">
        <v>0</v>
      </c>
      <c r="E10" s="34">
        <f t="shared" si="0"/>
        <v>0</v>
      </c>
    </row>
    <row r="11" spans="1:17" x14ac:dyDescent="0.2">
      <c r="A11" s="11" t="s">
        <v>40</v>
      </c>
      <c r="B11" s="12" t="s">
        <v>41</v>
      </c>
      <c r="C11" s="13">
        <v>169</v>
      </c>
      <c r="D11" s="13">
        <v>149</v>
      </c>
      <c r="E11" s="23">
        <f t="shared" si="0"/>
        <v>88.165680473372788</v>
      </c>
    </row>
    <row r="12" spans="1:17" x14ac:dyDescent="0.2">
      <c r="A12" s="11" t="s">
        <v>42</v>
      </c>
      <c r="B12" s="12" t="s">
        <v>43</v>
      </c>
      <c r="C12" s="13">
        <v>163</v>
      </c>
      <c r="D12" s="13">
        <v>163</v>
      </c>
      <c r="E12" s="23">
        <f t="shared" si="0"/>
        <v>100</v>
      </c>
    </row>
    <row r="13" spans="1:17" x14ac:dyDescent="0.2">
      <c r="A13" s="11" t="s">
        <v>44</v>
      </c>
      <c r="B13" s="12" t="s">
        <v>45</v>
      </c>
      <c r="C13" s="13">
        <v>30</v>
      </c>
      <c r="D13" s="13">
        <v>30</v>
      </c>
      <c r="E13" s="23">
        <f t="shared" si="0"/>
        <v>100</v>
      </c>
    </row>
    <row r="14" spans="1:17" x14ac:dyDescent="0.2">
      <c r="A14" s="11" t="s">
        <v>46</v>
      </c>
      <c r="B14" s="12" t="s">
        <v>47</v>
      </c>
      <c r="C14" s="13">
        <v>166</v>
      </c>
      <c r="D14" s="13">
        <v>1</v>
      </c>
      <c r="E14" s="34">
        <f t="shared" si="0"/>
        <v>0.60240963855421692</v>
      </c>
    </row>
    <row r="15" spans="1:17" x14ac:dyDescent="0.2">
      <c r="A15" s="11" t="s">
        <v>48</v>
      </c>
      <c r="B15" s="12" t="s">
        <v>49</v>
      </c>
      <c r="C15" s="13">
        <v>139</v>
      </c>
      <c r="D15" s="13">
        <v>0</v>
      </c>
      <c r="E15" s="34">
        <f t="shared" si="0"/>
        <v>0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>
        <v>147</v>
      </c>
      <c r="D16" s="13">
        <v>0</v>
      </c>
      <c r="E16" s="34">
        <f t="shared" si="0"/>
        <v>0</v>
      </c>
      <c r="G16" s="16" t="s">
        <v>2</v>
      </c>
      <c r="H16" s="17">
        <f>C20</f>
        <v>3183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>
        <v>438</v>
      </c>
      <c r="D17" s="13">
        <v>0</v>
      </c>
      <c r="E17" s="34">
        <f t="shared" si="0"/>
        <v>0</v>
      </c>
      <c r="G17" s="16" t="s">
        <v>3</v>
      </c>
      <c r="H17" s="17">
        <f>D20</f>
        <v>1574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>
        <v>244</v>
      </c>
      <c r="D18" s="13">
        <v>178</v>
      </c>
      <c r="E18" s="23">
        <f t="shared" si="0"/>
        <v>72.950819672131146</v>
      </c>
      <c r="G18" s="16" t="s">
        <v>6</v>
      </c>
      <c r="H18" s="19">
        <f>E20</f>
        <v>49.450204209864907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339</v>
      </c>
      <c r="D19" s="13">
        <v>115</v>
      </c>
      <c r="E19" s="23">
        <f t="shared" si="0"/>
        <v>33.923303834808259</v>
      </c>
      <c r="G19" s="16" t="s">
        <v>4</v>
      </c>
      <c r="H19" s="20" t="s">
        <v>138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3183</v>
      </c>
      <c r="D20" s="22">
        <f>SUM(D4:D19)</f>
        <v>1574</v>
      </c>
      <c r="E20" s="23">
        <f t="shared" si="0"/>
        <v>49.450204209864907</v>
      </c>
      <c r="G20" s="16" t="s">
        <v>62</v>
      </c>
      <c r="H20" s="129" t="s">
        <v>63</v>
      </c>
      <c r="I20" s="130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133" t="s">
        <v>247</v>
      </c>
      <c r="B1" s="133"/>
      <c r="C1" s="133"/>
      <c r="D1" s="133"/>
      <c r="E1" s="133"/>
      <c r="F1" s="133"/>
      <c r="G1" s="133"/>
      <c r="H1" s="133"/>
      <c r="I1" s="13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/>
      <c r="D4" s="13"/>
      <c r="E4" s="14" t="e">
        <f>D4*100/C4</f>
        <v>#DIV/0!</v>
      </c>
      <c r="F4" s="36"/>
    </row>
    <row r="5" spans="1:17" x14ac:dyDescent="0.2">
      <c r="A5" s="11" t="s">
        <v>28</v>
      </c>
      <c r="B5" s="12" t="s">
        <v>29</v>
      </c>
      <c r="C5" s="13"/>
      <c r="D5" s="13"/>
      <c r="E5" s="14" t="e">
        <f t="shared" ref="E5:E20" si="0">D5*100/C5</f>
        <v>#DIV/0!</v>
      </c>
      <c r="F5" s="36"/>
    </row>
    <row r="6" spans="1:17" x14ac:dyDescent="0.2">
      <c r="A6" s="11" t="s">
        <v>30</v>
      </c>
      <c r="B6" s="12" t="s">
        <v>31</v>
      </c>
      <c r="C6" s="13"/>
      <c r="D6" s="15"/>
      <c r="E6" s="14" t="e">
        <f t="shared" si="0"/>
        <v>#DIV/0!</v>
      </c>
    </row>
    <row r="7" spans="1:17" x14ac:dyDescent="0.2">
      <c r="A7" s="11" t="s">
        <v>32</v>
      </c>
      <c r="B7" s="12" t="s">
        <v>33</v>
      </c>
      <c r="C7" s="13"/>
      <c r="D7" s="15"/>
      <c r="E7" s="14" t="e">
        <f t="shared" si="0"/>
        <v>#DIV/0!</v>
      </c>
    </row>
    <row r="8" spans="1:17" x14ac:dyDescent="0.2">
      <c r="A8" s="11" t="s">
        <v>34</v>
      </c>
      <c r="B8" s="12" t="s">
        <v>35</v>
      </c>
      <c r="C8" s="13"/>
      <c r="D8" s="13"/>
      <c r="E8" s="14" t="e">
        <f t="shared" si="0"/>
        <v>#DIV/0!</v>
      </c>
    </row>
    <row r="9" spans="1:17" x14ac:dyDescent="0.2">
      <c r="A9" s="11" t="s">
        <v>36</v>
      </c>
      <c r="B9" s="12" t="s">
        <v>37</v>
      </c>
      <c r="C9" s="13"/>
      <c r="D9" s="13"/>
      <c r="E9" s="14" t="e">
        <f t="shared" si="0"/>
        <v>#DIV/0!</v>
      </c>
    </row>
    <row r="10" spans="1:17" x14ac:dyDescent="0.2">
      <c r="A10" s="11" t="s">
        <v>38</v>
      </c>
      <c r="B10" s="12" t="s">
        <v>39</v>
      </c>
      <c r="C10" s="13"/>
      <c r="D10" s="13"/>
      <c r="E10" s="14" t="e">
        <f t="shared" si="0"/>
        <v>#DIV/0!</v>
      </c>
    </row>
    <row r="11" spans="1:17" x14ac:dyDescent="0.2">
      <c r="A11" s="11" t="s">
        <v>40</v>
      </c>
      <c r="B11" s="12" t="s">
        <v>41</v>
      </c>
      <c r="C11" s="13"/>
      <c r="D11" s="13"/>
      <c r="E11" s="14" t="e">
        <f t="shared" si="0"/>
        <v>#DIV/0!</v>
      </c>
    </row>
    <row r="12" spans="1:17" x14ac:dyDescent="0.2">
      <c r="A12" s="11" t="s">
        <v>42</v>
      </c>
      <c r="B12" s="12" t="s">
        <v>43</v>
      </c>
      <c r="C12" s="13"/>
      <c r="D12" s="13"/>
      <c r="E12" s="14" t="e">
        <f t="shared" si="0"/>
        <v>#DIV/0!</v>
      </c>
    </row>
    <row r="13" spans="1:17" x14ac:dyDescent="0.2">
      <c r="A13" s="11" t="s">
        <v>44</v>
      </c>
      <c r="B13" s="12" t="s">
        <v>45</v>
      </c>
      <c r="C13" s="13"/>
      <c r="D13" s="13"/>
      <c r="E13" s="14" t="e">
        <f t="shared" si="0"/>
        <v>#DIV/0!</v>
      </c>
    </row>
    <row r="14" spans="1:17" x14ac:dyDescent="0.2">
      <c r="A14" s="11" t="s">
        <v>46</v>
      </c>
      <c r="B14" s="12" t="s">
        <v>47</v>
      </c>
      <c r="C14" s="13"/>
      <c r="D14" s="13"/>
      <c r="E14" s="14" t="e">
        <f t="shared" si="0"/>
        <v>#DIV/0!</v>
      </c>
    </row>
    <row r="15" spans="1:17" x14ac:dyDescent="0.2">
      <c r="A15" s="11" t="s">
        <v>48</v>
      </c>
      <c r="B15" s="12" t="s">
        <v>49</v>
      </c>
      <c r="C15" s="13"/>
      <c r="D15" s="13"/>
      <c r="E15" s="14" t="e">
        <f t="shared" si="0"/>
        <v>#DIV/0!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/>
      <c r="D16" s="13"/>
      <c r="E16" s="14" t="e">
        <f t="shared" si="0"/>
        <v>#DIV/0!</v>
      </c>
      <c r="G16" s="16" t="s">
        <v>2</v>
      </c>
      <c r="H16" s="17">
        <f>C20</f>
        <v>194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/>
      <c r="D17" s="13"/>
      <c r="E17" s="14" t="e">
        <f t="shared" si="0"/>
        <v>#DIV/0!</v>
      </c>
      <c r="G17" s="16" t="s">
        <v>3</v>
      </c>
      <c r="H17" s="17">
        <f>D20</f>
        <v>2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/>
      <c r="D18" s="13"/>
      <c r="E18" s="14" t="e">
        <f t="shared" si="0"/>
        <v>#DIV/0!</v>
      </c>
      <c r="G18" s="16" t="s">
        <v>6</v>
      </c>
      <c r="H18" s="19">
        <f>E20</f>
        <v>1.0309278350515463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194</v>
      </c>
      <c r="D19" s="13">
        <v>2</v>
      </c>
      <c r="E19" s="14">
        <f t="shared" si="0"/>
        <v>1.0309278350515463</v>
      </c>
      <c r="G19" s="16" t="s">
        <v>4</v>
      </c>
      <c r="H19" s="20" t="s">
        <v>102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194</v>
      </c>
      <c r="D20" s="22">
        <f>SUM(D4:D19)</f>
        <v>2</v>
      </c>
      <c r="E20" s="23">
        <f t="shared" si="0"/>
        <v>1.0309278350515463</v>
      </c>
      <c r="G20" s="16" t="s">
        <v>62</v>
      </c>
      <c r="H20" s="129" t="s">
        <v>63</v>
      </c>
      <c r="I20" s="130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J3" sqref="J3"/>
    </sheetView>
  </sheetViews>
  <sheetFormatPr defaultRowHeight="14.25" x14ac:dyDescent="0.2"/>
  <cols>
    <col min="1" max="1" width="8.5" style="83" customWidth="1"/>
    <col min="2" max="2" width="18.125" style="83" bestFit="1" customWidth="1"/>
    <col min="3" max="5" width="9" style="83"/>
    <col min="6" max="6" width="4.75" style="83" customWidth="1"/>
    <col min="7" max="7" width="5.25" style="83" customWidth="1"/>
    <col min="8" max="16384" width="9" style="83"/>
  </cols>
  <sheetData>
    <row r="1" spans="1:18" ht="15" x14ac:dyDescent="0.2">
      <c r="A1" s="133" t="s">
        <v>250</v>
      </c>
      <c r="B1" s="133"/>
      <c r="C1" s="133"/>
      <c r="D1" s="133"/>
      <c r="E1" s="133"/>
      <c r="F1" s="133"/>
      <c r="G1" s="133"/>
      <c r="H1" s="133"/>
      <c r="I1" s="133"/>
      <c r="J1" s="133"/>
      <c r="K1" s="8"/>
      <c r="L1" s="8"/>
      <c r="M1" s="8"/>
      <c r="N1" s="8"/>
      <c r="O1" s="8"/>
      <c r="P1" s="8"/>
      <c r="Q1" s="8"/>
      <c r="R1" s="8"/>
    </row>
    <row r="2" spans="1:18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8"/>
      <c r="L2" s="8"/>
      <c r="M2" s="8"/>
      <c r="N2" s="8"/>
      <c r="O2" s="8"/>
      <c r="P2" s="8"/>
      <c r="Q2" s="8"/>
      <c r="R2" s="8"/>
    </row>
    <row r="3" spans="1:18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87" t="s">
        <v>252</v>
      </c>
      <c r="G3" s="87" t="s">
        <v>251</v>
      </c>
      <c r="J3" s="24" t="s">
        <v>66</v>
      </c>
    </row>
    <row r="4" spans="1:18" x14ac:dyDescent="0.2">
      <c r="A4" s="11" t="s">
        <v>26</v>
      </c>
      <c r="B4" s="12" t="s">
        <v>27</v>
      </c>
      <c r="C4" s="13">
        <v>1</v>
      </c>
      <c r="D4" s="13">
        <v>0</v>
      </c>
      <c r="E4" s="34">
        <f>D4*100/C4</f>
        <v>0</v>
      </c>
      <c r="F4" s="88">
        <v>1</v>
      </c>
      <c r="G4" s="88">
        <v>0</v>
      </c>
    </row>
    <row r="5" spans="1:18" x14ac:dyDescent="0.2">
      <c r="A5" s="11" t="s">
        <v>28</v>
      </c>
      <c r="B5" s="12" t="s">
        <v>29</v>
      </c>
      <c r="C5" s="13">
        <v>1</v>
      </c>
      <c r="D5" s="13">
        <v>1</v>
      </c>
      <c r="E5" s="23">
        <f t="shared" ref="E5:E20" si="0">D5*100/C5</f>
        <v>100</v>
      </c>
      <c r="F5" s="88">
        <v>1</v>
      </c>
      <c r="G5" s="88">
        <v>1</v>
      </c>
    </row>
    <row r="6" spans="1:18" x14ac:dyDescent="0.2">
      <c r="A6" s="11" t="s">
        <v>30</v>
      </c>
      <c r="B6" s="12" t="s">
        <v>31</v>
      </c>
      <c r="C6" s="13">
        <v>1</v>
      </c>
      <c r="D6" s="15">
        <v>1</v>
      </c>
      <c r="E6" s="23">
        <f t="shared" si="0"/>
        <v>100</v>
      </c>
      <c r="F6" s="1">
        <v>1</v>
      </c>
      <c r="G6" s="1">
        <v>1</v>
      </c>
    </row>
    <row r="7" spans="1:18" x14ac:dyDescent="0.2">
      <c r="A7" s="11" t="s">
        <v>32</v>
      </c>
      <c r="B7" s="12" t="s">
        <v>33</v>
      </c>
      <c r="C7" s="13">
        <v>1</v>
      </c>
      <c r="D7" s="15">
        <v>1</v>
      </c>
      <c r="E7" s="23">
        <f t="shared" si="0"/>
        <v>100</v>
      </c>
      <c r="F7" s="1">
        <v>1</v>
      </c>
      <c r="G7" s="1">
        <v>1</v>
      </c>
    </row>
    <row r="8" spans="1:18" x14ac:dyDescent="0.2">
      <c r="A8" s="11" t="s">
        <v>34</v>
      </c>
      <c r="B8" s="12" t="s">
        <v>35</v>
      </c>
      <c r="C8" s="13">
        <v>1</v>
      </c>
      <c r="D8" s="13">
        <v>1</v>
      </c>
      <c r="E8" s="23">
        <f t="shared" si="0"/>
        <v>100</v>
      </c>
      <c r="F8" s="1">
        <v>1</v>
      </c>
      <c r="G8" s="1">
        <v>1</v>
      </c>
    </row>
    <row r="9" spans="1:18" x14ac:dyDescent="0.2">
      <c r="A9" s="11" t="s">
        <v>36</v>
      </c>
      <c r="B9" s="12" t="s">
        <v>37</v>
      </c>
      <c r="C9" s="13">
        <v>1</v>
      </c>
      <c r="D9" s="13">
        <v>1</v>
      </c>
      <c r="E9" s="23">
        <f t="shared" si="0"/>
        <v>100</v>
      </c>
      <c r="F9" s="1">
        <v>1</v>
      </c>
      <c r="G9" s="1">
        <v>1</v>
      </c>
    </row>
    <row r="10" spans="1:18" x14ac:dyDescent="0.2">
      <c r="A10" s="11" t="s">
        <v>38</v>
      </c>
      <c r="B10" s="12" t="s">
        <v>39</v>
      </c>
      <c r="C10" s="13">
        <v>1</v>
      </c>
      <c r="D10" s="13">
        <v>1</v>
      </c>
      <c r="E10" s="23">
        <f t="shared" si="0"/>
        <v>100</v>
      </c>
      <c r="F10" s="1">
        <v>1</v>
      </c>
      <c r="G10" s="1">
        <v>1</v>
      </c>
    </row>
    <row r="11" spans="1:18" x14ac:dyDescent="0.2">
      <c r="A11" s="11" t="s">
        <v>40</v>
      </c>
      <c r="B11" s="12" t="s">
        <v>41</v>
      </c>
      <c r="C11" s="13">
        <v>1</v>
      </c>
      <c r="D11" s="13">
        <v>1</v>
      </c>
      <c r="E11" s="23">
        <f t="shared" si="0"/>
        <v>100</v>
      </c>
      <c r="F11" s="1">
        <v>1</v>
      </c>
      <c r="G11" s="1">
        <v>1</v>
      </c>
    </row>
    <row r="12" spans="1:18" x14ac:dyDescent="0.2">
      <c r="A12" s="11" t="s">
        <v>42</v>
      </c>
      <c r="B12" s="12" t="s">
        <v>43</v>
      </c>
      <c r="C12" s="13">
        <v>1</v>
      </c>
      <c r="D12" s="13">
        <v>1</v>
      </c>
      <c r="E12" s="23">
        <f t="shared" si="0"/>
        <v>100</v>
      </c>
      <c r="F12" s="1">
        <v>1</v>
      </c>
      <c r="G12" s="1">
        <v>1</v>
      </c>
    </row>
    <row r="13" spans="1:18" x14ac:dyDescent="0.2">
      <c r="A13" s="11" t="s">
        <v>44</v>
      </c>
      <c r="B13" s="12" t="s">
        <v>45</v>
      </c>
      <c r="C13" s="13">
        <v>1</v>
      </c>
      <c r="D13" s="13">
        <v>1</v>
      </c>
      <c r="E13" s="23">
        <f t="shared" si="0"/>
        <v>100</v>
      </c>
      <c r="F13" s="1">
        <v>1</v>
      </c>
      <c r="G13" s="1">
        <v>1</v>
      </c>
    </row>
    <row r="14" spans="1:18" x14ac:dyDescent="0.2">
      <c r="A14" s="11" t="s">
        <v>46</v>
      </c>
      <c r="B14" s="12" t="s">
        <v>47</v>
      </c>
      <c r="C14" s="13">
        <v>1</v>
      </c>
      <c r="D14" s="13">
        <v>1</v>
      </c>
      <c r="E14" s="23">
        <f t="shared" si="0"/>
        <v>100</v>
      </c>
      <c r="F14" s="1">
        <v>1</v>
      </c>
      <c r="G14" s="1">
        <v>1</v>
      </c>
    </row>
    <row r="15" spans="1:18" x14ac:dyDescent="0.2">
      <c r="A15" s="11" t="s">
        <v>48</v>
      </c>
      <c r="B15" s="12" t="s">
        <v>49</v>
      </c>
      <c r="C15" s="13">
        <v>1</v>
      </c>
      <c r="D15" s="13">
        <v>1</v>
      </c>
      <c r="E15" s="23">
        <f t="shared" si="0"/>
        <v>100</v>
      </c>
      <c r="F15" s="1">
        <v>1</v>
      </c>
      <c r="G15" s="1">
        <v>1</v>
      </c>
      <c r="H15" s="124" t="s">
        <v>50</v>
      </c>
      <c r="I15" s="125"/>
      <c r="J15" s="126"/>
    </row>
    <row r="16" spans="1:18" x14ac:dyDescent="0.2">
      <c r="A16" s="11" t="s">
        <v>51</v>
      </c>
      <c r="B16" s="12" t="s">
        <v>52</v>
      </c>
      <c r="C16" s="13">
        <v>1</v>
      </c>
      <c r="D16" s="13">
        <v>1</v>
      </c>
      <c r="E16" s="23">
        <f t="shared" si="0"/>
        <v>100</v>
      </c>
      <c r="F16" s="1">
        <v>1</v>
      </c>
      <c r="G16" s="1">
        <v>1</v>
      </c>
      <c r="H16" s="16" t="s">
        <v>2</v>
      </c>
      <c r="I16" s="17">
        <f>C20</f>
        <v>15</v>
      </c>
      <c r="J16" s="18" t="s">
        <v>53</v>
      </c>
    </row>
    <row r="17" spans="1:10" x14ac:dyDescent="0.2">
      <c r="A17" s="11" t="s">
        <v>54</v>
      </c>
      <c r="B17" s="12" t="s">
        <v>55</v>
      </c>
      <c r="C17" s="13">
        <v>1</v>
      </c>
      <c r="D17" s="13">
        <v>1</v>
      </c>
      <c r="E17" s="23">
        <f t="shared" si="0"/>
        <v>100</v>
      </c>
      <c r="F17" s="1">
        <v>1</v>
      </c>
      <c r="G17" s="1">
        <v>1</v>
      </c>
      <c r="H17" s="16" t="s">
        <v>3</v>
      </c>
      <c r="I17" s="17">
        <f>D20</f>
        <v>14</v>
      </c>
      <c r="J17" s="18" t="s">
        <v>53</v>
      </c>
    </row>
    <row r="18" spans="1:10" x14ac:dyDescent="0.2">
      <c r="A18" s="11" t="s">
        <v>56</v>
      </c>
      <c r="B18" s="12" t="s">
        <v>57</v>
      </c>
      <c r="C18" s="13">
        <v>1</v>
      </c>
      <c r="D18" s="13">
        <v>1</v>
      </c>
      <c r="E18" s="23">
        <f t="shared" si="0"/>
        <v>100</v>
      </c>
      <c r="F18" s="1">
        <v>1</v>
      </c>
      <c r="G18" s="1">
        <v>1</v>
      </c>
      <c r="H18" s="16" t="s">
        <v>6</v>
      </c>
      <c r="I18" s="79">
        <f>E20</f>
        <v>93.333333333333329</v>
      </c>
      <c r="J18" s="18" t="s">
        <v>58</v>
      </c>
    </row>
    <row r="19" spans="1:10" x14ac:dyDescent="0.2">
      <c r="A19" s="11"/>
      <c r="B19" s="12"/>
      <c r="C19" s="13"/>
      <c r="D19" s="13"/>
      <c r="E19" s="14"/>
      <c r="F19" s="1"/>
      <c r="G19" s="1"/>
      <c r="H19" s="16" t="s">
        <v>4</v>
      </c>
      <c r="I19" s="20" t="s">
        <v>65</v>
      </c>
      <c r="J19" s="21" t="s">
        <v>58</v>
      </c>
    </row>
    <row r="20" spans="1:10" x14ac:dyDescent="0.2">
      <c r="A20" s="118" t="s">
        <v>61</v>
      </c>
      <c r="B20" s="118"/>
      <c r="C20" s="22">
        <f>SUM(C4:C19)</f>
        <v>15</v>
      </c>
      <c r="D20" s="22">
        <f>SUM(D4:D19)</f>
        <v>14</v>
      </c>
      <c r="E20" s="23">
        <f t="shared" si="0"/>
        <v>93.333333333333329</v>
      </c>
      <c r="F20" s="1">
        <f>SUM(F4:F19)</f>
        <v>15</v>
      </c>
      <c r="G20" s="1">
        <f>SUM(G4:G19)</f>
        <v>14</v>
      </c>
      <c r="H20" s="16" t="s">
        <v>62</v>
      </c>
      <c r="I20" s="129" t="s">
        <v>63</v>
      </c>
      <c r="J20" s="130"/>
    </row>
    <row r="30" spans="1:10" x14ac:dyDescent="0.2">
      <c r="B30" s="122"/>
      <c r="C30" s="122"/>
    </row>
    <row r="32" spans="1:10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J2"/>
    <mergeCell ref="H15:J15"/>
    <mergeCell ref="A20:B20"/>
    <mergeCell ref="I20:J20"/>
    <mergeCell ref="B30:C30"/>
    <mergeCell ref="B32:C32"/>
  </mergeCells>
  <hyperlinks>
    <hyperlink ref="J3" location="KPI_62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I3" sqref="I3"/>
    </sheetView>
  </sheetViews>
  <sheetFormatPr defaultRowHeight="14.25" x14ac:dyDescent="0.2"/>
  <cols>
    <col min="1" max="1" width="10.125" style="83" customWidth="1"/>
    <col min="2" max="2" width="9.25" style="83" customWidth="1"/>
    <col min="3" max="3" width="9" style="83" customWidth="1"/>
    <col min="4" max="4" width="10" style="83" customWidth="1"/>
    <col min="5" max="5" width="9" style="83"/>
    <col min="6" max="6" width="10" style="83" customWidth="1"/>
    <col min="7" max="16384" width="9" style="83"/>
  </cols>
  <sheetData>
    <row r="1" spans="1:17" ht="15" x14ac:dyDescent="0.2">
      <c r="A1" s="133" t="s">
        <v>254</v>
      </c>
      <c r="B1" s="133"/>
      <c r="C1" s="133"/>
      <c r="D1" s="133"/>
      <c r="E1" s="133"/>
      <c r="F1" s="133"/>
      <c r="G1" s="133"/>
      <c r="H1" s="133"/>
      <c r="I1" s="13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1:17" ht="51" x14ac:dyDescent="0.2">
      <c r="A3" s="89" t="s">
        <v>255</v>
      </c>
      <c r="B3" s="90" t="s">
        <v>256</v>
      </c>
      <c r="C3" s="90" t="s">
        <v>257</v>
      </c>
      <c r="D3" s="90" t="s">
        <v>258</v>
      </c>
      <c r="E3" s="90" t="s">
        <v>259</v>
      </c>
      <c r="F3" s="90" t="s">
        <v>260</v>
      </c>
      <c r="I3" s="100" t="s">
        <v>66</v>
      </c>
    </row>
    <row r="4" spans="1:17" x14ac:dyDescent="0.2">
      <c r="A4" s="11" t="s">
        <v>261</v>
      </c>
      <c r="B4" s="46">
        <v>458</v>
      </c>
      <c r="C4" s="13">
        <v>194</v>
      </c>
      <c r="D4" s="13">
        <v>314</v>
      </c>
      <c r="E4" s="92">
        <v>89</v>
      </c>
      <c r="F4" s="111">
        <f>(A4-E4)/A4*100</f>
        <v>-1.1363636363636365</v>
      </c>
    </row>
    <row r="5" spans="1:17" x14ac:dyDescent="0.2">
      <c r="A5" s="11"/>
      <c r="B5" s="12"/>
      <c r="C5" s="13"/>
      <c r="D5" s="13"/>
      <c r="E5" s="91"/>
      <c r="F5" s="3"/>
      <c r="G5" s="125" t="s">
        <v>50</v>
      </c>
      <c r="H5" s="125"/>
      <c r="I5" s="126"/>
    </row>
    <row r="6" spans="1:17" x14ac:dyDescent="0.2">
      <c r="A6" s="93"/>
      <c r="B6" s="94"/>
      <c r="C6" s="95"/>
      <c r="D6" s="95"/>
      <c r="E6" s="96"/>
      <c r="F6" s="97"/>
      <c r="G6" s="16" t="s">
        <v>2</v>
      </c>
      <c r="H6" s="99" t="str">
        <f>A4</f>
        <v>88</v>
      </c>
      <c r="I6" s="18" t="s">
        <v>53</v>
      </c>
    </row>
    <row r="7" spans="1:17" x14ac:dyDescent="0.2">
      <c r="A7" s="93"/>
      <c r="B7" s="94"/>
      <c r="C7" s="95"/>
      <c r="D7" s="95"/>
      <c r="E7" s="96"/>
      <c r="F7" s="97"/>
      <c r="G7" s="16" t="s">
        <v>3</v>
      </c>
      <c r="H7" s="17">
        <f>E4</f>
        <v>89</v>
      </c>
      <c r="I7" s="18" t="s">
        <v>53</v>
      </c>
    </row>
    <row r="8" spans="1:17" x14ac:dyDescent="0.2">
      <c r="A8" s="93"/>
      <c r="B8" s="94"/>
      <c r="C8" s="95"/>
      <c r="D8" s="95"/>
      <c r="E8" s="96"/>
      <c r="F8" s="97"/>
      <c r="G8" s="16" t="s">
        <v>6</v>
      </c>
      <c r="H8" s="19">
        <f>F4</f>
        <v>-1.1363636363636365</v>
      </c>
      <c r="I8" s="18" t="s">
        <v>58</v>
      </c>
    </row>
    <row r="9" spans="1:17" x14ac:dyDescent="0.2">
      <c r="A9" s="93"/>
      <c r="B9" s="94"/>
      <c r="C9" s="95"/>
      <c r="D9" s="95"/>
      <c r="E9" s="96"/>
      <c r="F9" s="97"/>
      <c r="G9" s="16" t="s">
        <v>4</v>
      </c>
      <c r="H9" s="20" t="s">
        <v>262</v>
      </c>
      <c r="I9" s="21" t="s">
        <v>58</v>
      </c>
    </row>
    <row r="10" spans="1:17" x14ac:dyDescent="0.2">
      <c r="A10" s="134"/>
      <c r="B10" s="134"/>
      <c r="C10" s="98"/>
      <c r="D10" s="98"/>
      <c r="E10" s="96"/>
      <c r="F10" s="96"/>
      <c r="G10" s="16" t="s">
        <v>62</v>
      </c>
      <c r="H10" s="127" t="s">
        <v>70</v>
      </c>
      <c r="I10" s="128"/>
    </row>
    <row r="20" spans="2:3" x14ac:dyDescent="0.2">
      <c r="B20" s="122"/>
      <c r="C20" s="122"/>
    </row>
    <row r="22" spans="2:3" x14ac:dyDescent="0.2">
      <c r="B22" s="122"/>
      <c r="C22" s="122"/>
    </row>
    <row r="36" spans="1:2" x14ac:dyDescent="0.2">
      <c r="A36" s="121" t="s">
        <v>64</v>
      </c>
      <c r="B36" s="121"/>
    </row>
    <row r="37" spans="1:2" x14ac:dyDescent="0.2">
      <c r="A37" s="122" t="s">
        <v>220</v>
      </c>
      <c r="B37" s="122"/>
    </row>
    <row r="38" spans="1:2" x14ac:dyDescent="0.2">
      <c r="A38" s="37"/>
    </row>
    <row r="39" spans="1:2" x14ac:dyDescent="0.2">
      <c r="A39" s="37"/>
    </row>
    <row r="40" spans="1:2" x14ac:dyDescent="0.2">
      <c r="A40" s="37"/>
    </row>
    <row r="41" spans="1:2" x14ac:dyDescent="0.2">
      <c r="A41" s="37"/>
    </row>
    <row r="47" spans="1:2" x14ac:dyDescent="0.2">
      <c r="A47" s="83" t="s">
        <v>280</v>
      </c>
    </row>
  </sheetData>
  <mergeCells count="8">
    <mergeCell ref="A36:B36"/>
    <mergeCell ref="A37:B37"/>
    <mergeCell ref="A1:I2"/>
    <mergeCell ref="G5:I5"/>
    <mergeCell ref="A10:B10"/>
    <mergeCell ref="H10:I10"/>
    <mergeCell ref="B20:C20"/>
    <mergeCell ref="B22:C22"/>
  </mergeCells>
  <hyperlinks>
    <hyperlink ref="I3" location="KPI_62!A1" display="Back"/>
    <hyperlink ref="A36:B36" r:id="rId1" display="ที่มา : HDC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pane ySplit="6" topLeftCell="A43" activePane="bottomLeft" state="frozen"/>
      <selection pane="bottomLeft" activeCell="B22" sqref="B22"/>
    </sheetView>
  </sheetViews>
  <sheetFormatPr defaultRowHeight="14.25" x14ac:dyDescent="0.2"/>
  <cols>
    <col min="1" max="1" width="7.5" style="59" customWidth="1"/>
    <col min="2" max="2" width="117.375" style="56" customWidth="1"/>
    <col min="3" max="3" width="14.25" style="59" customWidth="1"/>
    <col min="4" max="5" width="9" style="59"/>
    <col min="6" max="6" width="9" style="66"/>
    <col min="7" max="10" width="9" style="59"/>
    <col min="11" max="16384" width="9" style="56"/>
  </cols>
  <sheetData>
    <row r="1" spans="1:10" x14ac:dyDescent="0.2">
      <c r="B1" s="56" t="s">
        <v>215</v>
      </c>
    </row>
    <row r="6" spans="1:10" x14ac:dyDescent="0.2">
      <c r="A6" s="44" t="s">
        <v>0</v>
      </c>
      <c r="B6" s="44" t="s">
        <v>1</v>
      </c>
      <c r="C6" s="44" t="s">
        <v>18</v>
      </c>
      <c r="D6" s="44" t="s">
        <v>2</v>
      </c>
      <c r="E6" s="44" t="s">
        <v>3</v>
      </c>
      <c r="F6" s="58" t="s">
        <v>6</v>
      </c>
      <c r="G6" s="44" t="s">
        <v>4</v>
      </c>
      <c r="H6" s="44" t="s">
        <v>5</v>
      </c>
      <c r="I6" s="44" t="s">
        <v>67</v>
      </c>
    </row>
    <row r="7" spans="1:10" x14ac:dyDescent="0.2">
      <c r="A7" s="18">
        <v>1</v>
      </c>
      <c r="B7" s="67" t="s">
        <v>139</v>
      </c>
      <c r="C7" s="18" t="s">
        <v>140</v>
      </c>
      <c r="D7" s="18"/>
      <c r="E7" s="18"/>
      <c r="F7" s="60"/>
      <c r="G7" s="18"/>
      <c r="H7" s="18"/>
      <c r="I7" s="18"/>
    </row>
    <row r="8" spans="1:10" ht="18" customHeight="1" x14ac:dyDescent="0.2">
      <c r="A8" s="18">
        <v>2</v>
      </c>
      <c r="B8" s="73" t="str">
        <f>KPI_62!B12</f>
        <v>ร้อยละของเด็กอายุ 0-5 ปี มีพัฒนาการสมวัย</v>
      </c>
      <c r="C8" s="75" t="str">
        <f>KPI_62!C12</f>
        <v>Database</v>
      </c>
      <c r="D8" s="68">
        <f>KPI_62!D12</f>
        <v>263</v>
      </c>
      <c r="E8" s="68">
        <f>KPI_62!E12</f>
        <v>211</v>
      </c>
      <c r="F8" s="69">
        <f>KPI_62!F12</f>
        <v>80.228136882129277</v>
      </c>
      <c r="G8" s="68" t="str">
        <f>KPI_62!G12</f>
        <v>&gt; 80</v>
      </c>
      <c r="H8" s="68" t="str">
        <f>KPI_62!H12</f>
        <v>ผ่าน</v>
      </c>
      <c r="I8" s="74" t="str">
        <f>KPI_62!I12</f>
        <v>HDC</v>
      </c>
    </row>
    <row r="9" spans="1:10" x14ac:dyDescent="0.2">
      <c r="A9" s="18">
        <v>3</v>
      </c>
      <c r="B9" s="7" t="str">
        <f>KPI_62!B13</f>
        <v>ร้อยละของเด็กอายุ 0-5 ปี สูงดีสมส่วน และส่วนสูงเฉลี่ยที่อายุ 5 ปี</v>
      </c>
      <c r="C9" s="76" t="str">
        <f>KPI_62!C13</f>
        <v>Database</v>
      </c>
      <c r="D9" s="70">
        <f>KPI_62!D13</f>
        <v>2493</v>
      </c>
      <c r="E9" s="70">
        <f>KPI_62!E13</f>
        <v>211</v>
      </c>
      <c r="F9" s="71">
        <f>KPI_62!F13</f>
        <v>60.689931809065385</v>
      </c>
      <c r="G9" s="70" t="str">
        <f>KPI_62!G13</f>
        <v>&gt; 50</v>
      </c>
      <c r="H9" s="70" t="str">
        <f>KPI_62!H13</f>
        <v>ผ่าน</v>
      </c>
      <c r="I9" s="27" t="str">
        <f>KPI_62!I13</f>
        <v>HDC</v>
      </c>
    </row>
    <row r="10" spans="1:10" x14ac:dyDescent="0.2">
      <c r="A10" s="18">
        <v>4</v>
      </c>
      <c r="B10" s="7" t="e">
        <f>KPI_62!#REF!</f>
        <v>#REF!</v>
      </c>
      <c r="C10" s="76" t="e">
        <f>KPI_62!#REF!</f>
        <v>#REF!</v>
      </c>
      <c r="D10" s="18" t="e">
        <f>KPI_62!#REF!</f>
        <v>#REF!</v>
      </c>
      <c r="E10" s="18" t="e">
        <f>KPI_62!#REF!</f>
        <v>#REF!</v>
      </c>
      <c r="F10" s="60" t="e">
        <f>KPI_62!#REF!</f>
        <v>#REF!</v>
      </c>
      <c r="G10" s="18" t="e">
        <f>KPI_62!#REF!</f>
        <v>#REF!</v>
      </c>
      <c r="H10" s="18" t="e">
        <f>KPI_62!#REF!</f>
        <v>#REF!</v>
      </c>
      <c r="I10" s="27" t="e">
        <f>KPI_62!#REF!</f>
        <v>#REF!</v>
      </c>
    </row>
    <row r="11" spans="1:10" x14ac:dyDescent="0.2">
      <c r="A11" s="18">
        <v>5</v>
      </c>
      <c r="B11" s="57" t="s">
        <v>141</v>
      </c>
      <c r="C11" s="76" t="s">
        <v>20</v>
      </c>
      <c r="D11" s="18"/>
      <c r="E11" s="18"/>
      <c r="F11" s="60"/>
      <c r="G11" s="18"/>
      <c r="H11" s="18"/>
      <c r="I11" s="18"/>
    </row>
    <row r="12" spans="1:10" x14ac:dyDescent="0.2">
      <c r="A12" s="18">
        <v>6</v>
      </c>
      <c r="B12" s="57" t="s">
        <v>142</v>
      </c>
      <c r="C12" s="18" t="s">
        <v>140</v>
      </c>
      <c r="D12" s="18"/>
      <c r="E12" s="18"/>
      <c r="F12" s="60"/>
      <c r="G12" s="18" t="s">
        <v>147</v>
      </c>
      <c r="H12" s="18"/>
      <c r="I12" s="18"/>
    </row>
    <row r="13" spans="1:10" x14ac:dyDescent="0.2">
      <c r="A13" s="61">
        <v>7</v>
      </c>
      <c r="B13" s="64" t="s">
        <v>143</v>
      </c>
      <c r="C13" s="61" t="s">
        <v>140</v>
      </c>
      <c r="D13" s="61"/>
      <c r="E13" s="61"/>
      <c r="F13" s="62"/>
      <c r="G13" s="61" t="s">
        <v>65</v>
      </c>
      <c r="H13" s="61"/>
      <c r="I13" s="61"/>
      <c r="J13" s="63" t="s">
        <v>144</v>
      </c>
    </row>
    <row r="14" spans="1:10" x14ac:dyDescent="0.2">
      <c r="A14" s="61">
        <v>8</v>
      </c>
      <c r="B14" s="64" t="s">
        <v>145</v>
      </c>
      <c r="C14" s="61" t="s">
        <v>140</v>
      </c>
      <c r="D14" s="61"/>
      <c r="E14" s="61"/>
      <c r="F14" s="62"/>
      <c r="G14" s="61">
        <v>100</v>
      </c>
      <c r="H14" s="61"/>
      <c r="I14" s="61"/>
      <c r="J14" s="63" t="s">
        <v>146</v>
      </c>
    </row>
    <row r="15" spans="1:10" x14ac:dyDescent="0.2">
      <c r="A15" s="18">
        <v>9</v>
      </c>
      <c r="B15" s="57" t="s">
        <v>148</v>
      </c>
      <c r="C15" s="77" t="s">
        <v>20</v>
      </c>
      <c r="D15" s="18"/>
      <c r="E15" s="18"/>
      <c r="F15" s="60"/>
      <c r="G15" s="18"/>
      <c r="H15" s="18"/>
      <c r="I15" s="18"/>
    </row>
    <row r="16" spans="1:10" x14ac:dyDescent="0.2">
      <c r="A16" s="18">
        <v>10</v>
      </c>
      <c r="B16" s="57" t="s">
        <v>149</v>
      </c>
      <c r="C16" s="77" t="s">
        <v>20</v>
      </c>
      <c r="D16" s="18"/>
      <c r="E16" s="18"/>
      <c r="F16" s="60"/>
      <c r="G16" s="18"/>
      <c r="H16" s="18"/>
      <c r="I16" s="18"/>
    </row>
    <row r="17" spans="1:10" x14ac:dyDescent="0.2">
      <c r="A17" s="18">
        <v>11</v>
      </c>
      <c r="B17" s="57" t="s">
        <v>150</v>
      </c>
      <c r="C17" s="18"/>
      <c r="D17" s="18"/>
      <c r="E17" s="18"/>
      <c r="F17" s="60"/>
      <c r="G17" s="18"/>
      <c r="H17" s="18"/>
      <c r="I17" s="18"/>
    </row>
    <row r="18" spans="1:10" x14ac:dyDescent="0.2">
      <c r="A18" s="18"/>
      <c r="B18" s="57" t="str">
        <f>KPI_62!B19</f>
        <v>อัตราผู้ป่วยเบาหวานรายใหม่จากกลุ่มเสี่ยงเบาหวาน</v>
      </c>
      <c r="C18" s="77" t="str">
        <f>KPI_62!C19</f>
        <v>Database</v>
      </c>
      <c r="D18" s="18">
        <f>KPI_62!D19</f>
        <v>3732</v>
      </c>
      <c r="E18" s="18">
        <f>KPI_62!E19</f>
        <v>66</v>
      </c>
      <c r="F18" s="60">
        <f>KPI_62!F19</f>
        <v>1.7684887459807075</v>
      </c>
      <c r="G18" s="18" t="str">
        <f>KPI_62!G19</f>
        <v>&lt; 2.40</v>
      </c>
      <c r="H18" s="18" t="str">
        <f>KPI_62!H19</f>
        <v>ผ่าน</v>
      </c>
      <c r="I18" s="18" t="str">
        <f>KPI_62!I19</f>
        <v>HDC</v>
      </c>
    </row>
    <row r="19" spans="1:10" x14ac:dyDescent="0.2">
      <c r="A19" s="18"/>
      <c r="B19" s="57" t="str">
        <f>KPI_62!B20</f>
        <v>อัตราผู้ป่วยความดันโลหิตสูงรายใหม่จากกลุ่มเสี่ยงและสงสัยป่วยความดันโลหิตสูง</v>
      </c>
      <c r="C19" s="77" t="str">
        <f>KPI_62!C20</f>
        <v>Database</v>
      </c>
      <c r="D19" s="18">
        <f>KPI_62!D20</f>
        <v>3183</v>
      </c>
      <c r="E19" s="18">
        <f>KPI_62!E20</f>
        <v>1574</v>
      </c>
      <c r="F19" s="60">
        <f>KPI_62!F20</f>
        <v>49.450204209864907</v>
      </c>
      <c r="G19" s="18" t="str">
        <f>KPI_62!G20</f>
        <v>&gt;10</v>
      </c>
      <c r="H19" s="18" t="str">
        <f>KPI_62!H20</f>
        <v>ผ่าน</v>
      </c>
      <c r="I19" s="18" t="str">
        <f>KPI_62!I20</f>
        <v>HDC</v>
      </c>
    </row>
    <row r="20" spans="1:10" x14ac:dyDescent="0.2">
      <c r="A20" s="61">
        <v>12</v>
      </c>
      <c r="B20" s="72" t="s">
        <v>151</v>
      </c>
      <c r="C20" s="61" t="s">
        <v>140</v>
      </c>
      <c r="D20" s="61"/>
      <c r="E20" s="61"/>
      <c r="F20" s="62"/>
      <c r="G20" s="61"/>
      <c r="H20" s="61"/>
      <c r="I20" s="61"/>
      <c r="J20" s="63" t="s">
        <v>152</v>
      </c>
    </row>
    <row r="21" spans="1:10" x14ac:dyDescent="0.2">
      <c r="A21" s="18"/>
      <c r="B21" s="57" t="s">
        <v>153</v>
      </c>
      <c r="C21" s="18"/>
      <c r="D21" s="18"/>
      <c r="E21" s="18"/>
      <c r="F21" s="60"/>
      <c r="G21" s="18"/>
      <c r="H21" s="18"/>
      <c r="I21" s="18"/>
    </row>
    <row r="22" spans="1:10" x14ac:dyDescent="0.2">
      <c r="A22" s="18"/>
      <c r="B22" s="57" t="s">
        <v>154</v>
      </c>
      <c r="C22" s="18"/>
      <c r="D22" s="18"/>
      <c r="E22" s="18"/>
      <c r="F22" s="60"/>
      <c r="G22" s="18"/>
      <c r="H22" s="18"/>
      <c r="I22" s="18"/>
    </row>
    <row r="23" spans="1:10" x14ac:dyDescent="0.2">
      <c r="A23" s="18"/>
      <c r="B23" s="57" t="s">
        <v>155</v>
      </c>
      <c r="C23" s="18"/>
      <c r="D23" s="18"/>
      <c r="E23" s="18"/>
      <c r="F23" s="60"/>
      <c r="G23" s="18"/>
      <c r="H23" s="18"/>
      <c r="I23" s="18"/>
    </row>
    <row r="24" spans="1:10" x14ac:dyDescent="0.2">
      <c r="A24" s="61">
        <v>13</v>
      </c>
      <c r="B24" s="64" t="s">
        <v>156</v>
      </c>
      <c r="C24" s="61" t="s">
        <v>140</v>
      </c>
      <c r="D24" s="61"/>
      <c r="E24" s="61"/>
      <c r="F24" s="62"/>
      <c r="G24" s="61"/>
      <c r="H24" s="61"/>
      <c r="I24" s="61"/>
      <c r="J24" s="63" t="s">
        <v>157</v>
      </c>
    </row>
    <row r="25" spans="1:10" x14ac:dyDescent="0.2">
      <c r="A25" s="18"/>
      <c r="B25" s="57" t="s">
        <v>158</v>
      </c>
      <c r="C25" s="18"/>
      <c r="D25" s="18"/>
      <c r="E25" s="18"/>
      <c r="F25" s="60"/>
      <c r="G25" s="18"/>
      <c r="H25" s="18"/>
      <c r="I25" s="18"/>
    </row>
    <row r="26" spans="1:10" x14ac:dyDescent="0.2">
      <c r="A26" s="18"/>
      <c r="B26" s="57" t="s">
        <v>159</v>
      </c>
      <c r="C26" s="18"/>
      <c r="D26" s="18"/>
      <c r="E26" s="18"/>
      <c r="F26" s="60"/>
      <c r="G26" s="18"/>
      <c r="H26" s="18"/>
      <c r="I26" s="18"/>
    </row>
    <row r="27" spans="1:10" x14ac:dyDescent="0.2">
      <c r="A27" s="18"/>
      <c r="B27" s="57" t="s">
        <v>160</v>
      </c>
      <c r="C27" s="18"/>
      <c r="D27" s="18"/>
      <c r="E27" s="18"/>
      <c r="F27" s="60"/>
      <c r="G27" s="18"/>
      <c r="H27" s="18"/>
      <c r="I27" s="18"/>
    </row>
    <row r="28" spans="1:10" x14ac:dyDescent="0.2">
      <c r="A28" s="18">
        <v>14</v>
      </c>
      <c r="B28" s="57" t="str">
        <f>KPI_62!B37</f>
        <v>อัตราตายของผู้ป่วยโรคหลอดเลือดสมอง</v>
      </c>
      <c r="C28" s="77" t="str">
        <f>KPI_62!C37</f>
        <v>Database</v>
      </c>
      <c r="D28" s="18">
        <f>KPI_62!D37</f>
        <v>194</v>
      </c>
      <c r="E28" s="18">
        <f>KPI_62!E37</f>
        <v>2</v>
      </c>
      <c r="F28" s="60">
        <f>KPI_62!F37</f>
        <v>1.0309278350515463</v>
      </c>
      <c r="G28" s="18" t="str">
        <f>KPI_62!G37</f>
        <v>&lt; 7</v>
      </c>
      <c r="H28" s="18" t="str">
        <f>KPI_62!H37</f>
        <v>ผ่าน</v>
      </c>
      <c r="I28" s="18" t="str">
        <f>KPI_62!I37</f>
        <v>HDC</v>
      </c>
    </row>
    <row r="29" spans="1:10" x14ac:dyDescent="0.2">
      <c r="A29" s="61">
        <v>15</v>
      </c>
      <c r="B29" s="64" t="s">
        <v>161</v>
      </c>
      <c r="C29" s="61" t="s">
        <v>140</v>
      </c>
      <c r="D29" s="61"/>
      <c r="E29" s="61"/>
      <c r="F29" s="62"/>
      <c r="G29" s="61"/>
      <c r="H29" s="61"/>
      <c r="I29" s="61"/>
      <c r="J29" s="63" t="s">
        <v>170</v>
      </c>
    </row>
    <row r="30" spans="1:10" x14ac:dyDescent="0.2">
      <c r="A30" s="18"/>
      <c r="B30" s="57" t="s">
        <v>162</v>
      </c>
      <c r="C30" s="18"/>
      <c r="D30" s="18"/>
      <c r="E30" s="18"/>
      <c r="F30" s="60"/>
      <c r="G30" s="18"/>
      <c r="H30" s="18"/>
      <c r="I30" s="18"/>
    </row>
    <row r="31" spans="1:10" x14ac:dyDescent="0.2">
      <c r="A31" s="18"/>
      <c r="B31" s="57" t="s">
        <v>163</v>
      </c>
      <c r="C31" s="18"/>
      <c r="D31" s="18"/>
      <c r="E31" s="18"/>
      <c r="F31" s="60"/>
      <c r="G31" s="18"/>
      <c r="H31" s="18"/>
      <c r="I31" s="18"/>
    </row>
    <row r="32" spans="1:10" x14ac:dyDescent="0.2">
      <c r="A32" s="18"/>
      <c r="B32" s="57" t="s">
        <v>164</v>
      </c>
      <c r="C32" s="18"/>
      <c r="D32" s="18"/>
      <c r="E32" s="18"/>
      <c r="F32" s="60"/>
      <c r="G32" s="18"/>
      <c r="H32" s="18"/>
      <c r="I32" s="18"/>
    </row>
    <row r="33" spans="1:10" x14ac:dyDescent="0.2">
      <c r="A33" s="18">
        <v>16</v>
      </c>
      <c r="B33" s="57" t="s">
        <v>165</v>
      </c>
      <c r="C33" s="77" t="s">
        <v>20</v>
      </c>
      <c r="D33" s="18"/>
      <c r="E33" s="18"/>
      <c r="F33" s="60"/>
      <c r="G33" s="18"/>
      <c r="H33" s="18"/>
      <c r="I33" s="18"/>
    </row>
    <row r="34" spans="1:10" x14ac:dyDescent="0.2">
      <c r="A34" s="18">
        <v>17</v>
      </c>
      <c r="B34" s="57" t="s">
        <v>166</v>
      </c>
      <c r="C34" s="77" t="s">
        <v>20</v>
      </c>
      <c r="D34" s="18"/>
      <c r="E34" s="18"/>
      <c r="F34" s="60"/>
      <c r="G34" s="18"/>
      <c r="H34" s="18"/>
      <c r="I34" s="18"/>
    </row>
    <row r="35" spans="1:10" x14ac:dyDescent="0.2">
      <c r="A35" s="18"/>
      <c r="B35" s="57" t="s">
        <v>167</v>
      </c>
      <c r="C35" s="18"/>
      <c r="D35" s="18"/>
      <c r="E35" s="18"/>
      <c r="F35" s="60"/>
      <c r="G35" s="18"/>
      <c r="H35" s="18"/>
      <c r="I35" s="18"/>
    </row>
    <row r="36" spans="1:10" x14ac:dyDescent="0.2">
      <c r="A36" s="18"/>
      <c r="B36" s="57" t="s">
        <v>168</v>
      </c>
      <c r="C36" s="18"/>
      <c r="D36" s="18"/>
      <c r="E36" s="18"/>
      <c r="F36" s="60"/>
      <c r="G36" s="18"/>
      <c r="H36" s="18"/>
      <c r="I36" s="18"/>
    </row>
    <row r="37" spans="1:10" x14ac:dyDescent="0.2">
      <c r="A37" s="18"/>
      <c r="B37" s="57" t="s">
        <v>169</v>
      </c>
      <c r="C37" s="18"/>
      <c r="D37" s="18"/>
      <c r="E37" s="18"/>
      <c r="F37" s="60"/>
      <c r="G37" s="18"/>
      <c r="H37" s="18"/>
      <c r="I37" s="18"/>
    </row>
    <row r="38" spans="1:10" x14ac:dyDescent="0.2">
      <c r="A38" s="18">
        <v>18</v>
      </c>
      <c r="B38" s="57" t="s">
        <v>171</v>
      </c>
      <c r="C38" s="18" t="s">
        <v>140</v>
      </c>
      <c r="D38" s="18"/>
      <c r="E38" s="18"/>
      <c r="F38" s="60"/>
      <c r="G38" s="18"/>
      <c r="H38" s="18"/>
      <c r="I38" s="18"/>
    </row>
    <row r="39" spans="1:10" x14ac:dyDescent="0.2">
      <c r="A39" s="18">
        <v>19</v>
      </c>
      <c r="B39" s="57" t="s">
        <v>172</v>
      </c>
      <c r="C39" s="18"/>
      <c r="D39" s="18"/>
      <c r="E39" s="18"/>
      <c r="F39" s="60"/>
      <c r="G39" s="18"/>
      <c r="H39" s="18"/>
      <c r="I39" s="18"/>
    </row>
    <row r="40" spans="1:10" x14ac:dyDescent="0.2">
      <c r="A40" s="18">
        <v>20</v>
      </c>
      <c r="B40" s="57" t="str">
        <f>KPI_62!B42</f>
        <v>ร้อยละของผู้ป่วย CKD ที่มีอัตราการลดลงของ eGFR&lt;4 ml/min/1.73m2/yr</v>
      </c>
      <c r="C40" s="77" t="str">
        <f>KPI_62!C42</f>
        <v>Database</v>
      </c>
      <c r="D40" s="18">
        <f>KPI_62!D42</f>
        <v>683</v>
      </c>
      <c r="E40" s="18">
        <f>KPI_62!E42</f>
        <v>336</v>
      </c>
      <c r="F40" s="60">
        <f>KPI_62!F42</f>
        <v>49.194729136163986</v>
      </c>
      <c r="G40" s="18" t="str">
        <f>KPI_62!G42</f>
        <v>&gt; 65</v>
      </c>
      <c r="H40" s="18" t="str">
        <f>KPI_62!H42</f>
        <v>ไม่ผ่าน</v>
      </c>
      <c r="I40" s="18" t="str">
        <f>KPI_62!I42</f>
        <v>HDC</v>
      </c>
    </row>
    <row r="41" spans="1:10" x14ac:dyDescent="0.2">
      <c r="A41" s="18">
        <v>21</v>
      </c>
      <c r="B41" s="57" t="s">
        <v>173</v>
      </c>
      <c r="C41" s="18" t="s">
        <v>140</v>
      </c>
      <c r="D41" s="18"/>
      <c r="E41" s="18"/>
      <c r="F41" s="60"/>
      <c r="G41" s="18"/>
      <c r="H41" s="18"/>
      <c r="I41" s="18"/>
    </row>
    <row r="42" spans="1:10" x14ac:dyDescent="0.2">
      <c r="A42" s="61">
        <v>22</v>
      </c>
      <c r="B42" s="64" t="s">
        <v>174</v>
      </c>
      <c r="C42" s="61" t="s">
        <v>140</v>
      </c>
      <c r="D42" s="61"/>
      <c r="E42" s="61"/>
      <c r="F42" s="62"/>
      <c r="G42" s="61"/>
      <c r="H42" s="61"/>
      <c r="I42" s="61"/>
      <c r="J42" s="63" t="s">
        <v>178</v>
      </c>
    </row>
    <row r="43" spans="1:10" x14ac:dyDescent="0.2">
      <c r="A43" s="18">
        <v>23</v>
      </c>
      <c r="B43" s="57" t="s">
        <v>175</v>
      </c>
      <c r="C43" s="18" t="s">
        <v>140</v>
      </c>
      <c r="D43" s="18"/>
      <c r="E43" s="18"/>
      <c r="F43" s="60"/>
      <c r="G43" s="18"/>
      <c r="H43" s="18"/>
      <c r="I43" s="18"/>
    </row>
    <row r="44" spans="1:10" x14ac:dyDescent="0.2">
      <c r="A44" s="18"/>
      <c r="B44" s="57" t="s">
        <v>176</v>
      </c>
      <c r="C44" s="18" t="s">
        <v>140</v>
      </c>
      <c r="D44" s="18"/>
      <c r="E44" s="18"/>
      <c r="F44" s="60"/>
      <c r="G44" s="18"/>
      <c r="H44" s="18"/>
      <c r="I44" s="18"/>
    </row>
    <row r="45" spans="1:10" x14ac:dyDescent="0.2">
      <c r="A45" s="18"/>
      <c r="B45" s="57" t="s">
        <v>177</v>
      </c>
      <c r="C45" s="18" t="s">
        <v>140</v>
      </c>
      <c r="D45" s="18"/>
      <c r="E45" s="18"/>
      <c r="F45" s="60"/>
      <c r="G45" s="18"/>
      <c r="H45" s="18"/>
      <c r="I45" s="18"/>
    </row>
    <row r="46" spans="1:10" x14ac:dyDescent="0.2">
      <c r="A46" s="61">
        <v>24</v>
      </c>
      <c r="B46" s="64" t="e">
        <f>KPI_62!#REF!</f>
        <v>#REF!</v>
      </c>
      <c r="C46" s="77" t="e">
        <f>KPI_62!#REF!</f>
        <v>#REF!</v>
      </c>
      <c r="D46" s="61" t="e">
        <f>KPI_62!#REF!</f>
        <v>#REF!</v>
      </c>
      <c r="E46" s="61" t="e">
        <f>KPI_62!#REF!</f>
        <v>#REF!</v>
      </c>
      <c r="F46" s="62" t="e">
        <f>KPI_62!#REF!</f>
        <v>#REF!</v>
      </c>
      <c r="G46" s="61" t="e">
        <f>KPI_62!#REF!</f>
        <v>#REF!</v>
      </c>
      <c r="H46" s="61" t="e">
        <f>KPI_62!#REF!</f>
        <v>#REF!</v>
      </c>
      <c r="I46" s="61" t="e">
        <f>KPI_62!#REF!</f>
        <v>#REF!</v>
      </c>
      <c r="J46" s="63" t="s">
        <v>181</v>
      </c>
    </row>
    <row r="47" spans="1:10" x14ac:dyDescent="0.2">
      <c r="A47" s="61">
        <v>25</v>
      </c>
      <c r="B47" s="64" t="s">
        <v>179</v>
      </c>
      <c r="C47" s="61" t="s">
        <v>140</v>
      </c>
      <c r="D47" s="61"/>
      <c r="E47" s="61"/>
      <c r="F47" s="62"/>
      <c r="G47" s="61"/>
      <c r="H47" s="61"/>
      <c r="I47" s="61"/>
      <c r="J47" s="63" t="s">
        <v>180</v>
      </c>
    </row>
    <row r="48" spans="1:10" x14ac:dyDescent="0.2">
      <c r="A48" s="61">
        <v>26</v>
      </c>
      <c r="B48" s="64" t="s">
        <v>182</v>
      </c>
      <c r="C48" s="61" t="s">
        <v>140</v>
      </c>
      <c r="D48" s="61"/>
      <c r="E48" s="61"/>
      <c r="F48" s="62"/>
      <c r="G48" s="61"/>
      <c r="H48" s="61"/>
      <c r="I48" s="61"/>
      <c r="J48" s="63" t="s">
        <v>184</v>
      </c>
    </row>
    <row r="49" spans="1:10" x14ac:dyDescent="0.2">
      <c r="A49" s="18"/>
      <c r="B49" s="57" t="s">
        <v>183</v>
      </c>
      <c r="C49" s="18" t="s">
        <v>140</v>
      </c>
      <c r="D49" s="18"/>
      <c r="E49" s="18"/>
      <c r="F49" s="60"/>
      <c r="G49" s="18"/>
      <c r="H49" s="18"/>
      <c r="I49" s="18"/>
    </row>
    <row r="50" spans="1:10" x14ac:dyDescent="0.2">
      <c r="A50" s="18">
        <v>27</v>
      </c>
      <c r="B50" s="57" t="s">
        <v>185</v>
      </c>
      <c r="C50" s="18" t="s">
        <v>140</v>
      </c>
      <c r="D50" s="18"/>
      <c r="E50" s="18"/>
      <c r="F50" s="60"/>
      <c r="G50" s="18"/>
      <c r="H50" s="18"/>
      <c r="I50" s="18"/>
    </row>
    <row r="51" spans="1:10" x14ac:dyDescent="0.2">
      <c r="A51" s="18"/>
      <c r="B51" s="57" t="s">
        <v>186</v>
      </c>
      <c r="C51" s="18" t="s">
        <v>140</v>
      </c>
      <c r="D51" s="18"/>
      <c r="E51" s="18"/>
      <c r="F51" s="60"/>
      <c r="G51" s="18"/>
      <c r="H51" s="18"/>
      <c r="I51" s="18"/>
    </row>
    <row r="52" spans="1:10" x14ac:dyDescent="0.2">
      <c r="A52" s="18"/>
      <c r="B52" s="57" t="s">
        <v>187</v>
      </c>
      <c r="C52" s="18" t="s">
        <v>140</v>
      </c>
      <c r="D52" s="18"/>
      <c r="E52" s="18"/>
      <c r="F52" s="60"/>
      <c r="G52" s="18"/>
      <c r="H52" s="18"/>
      <c r="I52" s="18"/>
    </row>
    <row r="53" spans="1:10" x14ac:dyDescent="0.2">
      <c r="A53" s="18"/>
      <c r="B53" s="57" t="s">
        <v>188</v>
      </c>
      <c r="C53" s="18" t="s">
        <v>140</v>
      </c>
      <c r="D53" s="18"/>
      <c r="E53" s="18"/>
      <c r="F53" s="60"/>
      <c r="G53" s="18"/>
      <c r="H53" s="18"/>
      <c r="I53" s="18"/>
    </row>
    <row r="54" spans="1:10" x14ac:dyDescent="0.2">
      <c r="A54" s="61">
        <v>28</v>
      </c>
      <c r="B54" s="64" t="s">
        <v>189</v>
      </c>
      <c r="C54" s="61" t="s">
        <v>140</v>
      </c>
      <c r="D54" s="61"/>
      <c r="E54" s="61"/>
      <c r="F54" s="62"/>
      <c r="G54" s="61"/>
      <c r="H54" s="61"/>
      <c r="I54" s="61"/>
      <c r="J54" s="63" t="s">
        <v>190</v>
      </c>
    </row>
    <row r="55" spans="1:10" x14ac:dyDescent="0.2">
      <c r="A55" s="18">
        <v>29</v>
      </c>
      <c r="B55" s="57" t="s">
        <v>191</v>
      </c>
      <c r="C55" s="18" t="s">
        <v>140</v>
      </c>
      <c r="D55" s="18"/>
      <c r="E55" s="18"/>
      <c r="F55" s="60"/>
      <c r="G55" s="18"/>
      <c r="H55" s="18"/>
      <c r="I55" s="18"/>
    </row>
    <row r="56" spans="1:10" x14ac:dyDescent="0.2">
      <c r="A56" s="18"/>
      <c r="B56" s="57" t="s">
        <v>192</v>
      </c>
      <c r="C56" s="18" t="s">
        <v>140</v>
      </c>
      <c r="D56" s="18"/>
      <c r="E56" s="18"/>
      <c r="F56" s="60"/>
      <c r="G56" s="18"/>
      <c r="H56" s="18"/>
      <c r="I56" s="18"/>
    </row>
    <row r="57" spans="1:10" x14ac:dyDescent="0.2">
      <c r="A57" s="18"/>
      <c r="B57" s="57" t="s">
        <v>193</v>
      </c>
      <c r="C57" s="18" t="s">
        <v>140</v>
      </c>
      <c r="D57" s="18"/>
      <c r="E57" s="18"/>
      <c r="F57" s="60"/>
      <c r="G57" s="18"/>
      <c r="H57" s="18"/>
      <c r="I57" s="18"/>
    </row>
    <row r="58" spans="1:10" x14ac:dyDescent="0.2">
      <c r="A58" s="18"/>
      <c r="B58" s="57" t="s">
        <v>194</v>
      </c>
      <c r="C58" s="18" t="s">
        <v>140</v>
      </c>
      <c r="D58" s="18"/>
      <c r="E58" s="18"/>
      <c r="F58" s="60"/>
      <c r="G58" s="18"/>
      <c r="H58" s="18"/>
      <c r="I58" s="18"/>
    </row>
    <row r="59" spans="1:10" x14ac:dyDescent="0.2">
      <c r="A59" s="18"/>
      <c r="B59" s="57" t="s">
        <v>195</v>
      </c>
      <c r="C59" s="18" t="s">
        <v>140</v>
      </c>
      <c r="D59" s="18"/>
      <c r="E59" s="18"/>
      <c r="F59" s="60"/>
      <c r="G59" s="18"/>
      <c r="H59" s="18"/>
      <c r="I59" s="18"/>
    </row>
    <row r="60" spans="1:10" x14ac:dyDescent="0.2">
      <c r="A60" s="18">
        <v>30</v>
      </c>
      <c r="B60" s="57" t="s">
        <v>196</v>
      </c>
      <c r="C60" s="18" t="s">
        <v>140</v>
      </c>
      <c r="D60" s="18"/>
      <c r="E60" s="18"/>
      <c r="F60" s="60"/>
      <c r="G60" s="18"/>
      <c r="H60" s="18"/>
      <c r="I60" s="18"/>
    </row>
    <row r="61" spans="1:10" x14ac:dyDescent="0.2">
      <c r="A61" s="18"/>
      <c r="B61" s="57" t="s">
        <v>197</v>
      </c>
      <c r="C61" s="18" t="s">
        <v>140</v>
      </c>
      <c r="D61" s="18"/>
      <c r="E61" s="18"/>
      <c r="F61" s="60"/>
      <c r="G61" s="18"/>
      <c r="H61" s="18"/>
      <c r="I61" s="18"/>
    </row>
    <row r="62" spans="1:10" x14ac:dyDescent="0.2">
      <c r="A62" s="18"/>
      <c r="B62" s="57" t="s">
        <v>198</v>
      </c>
      <c r="C62" s="18" t="s">
        <v>140</v>
      </c>
      <c r="D62" s="18"/>
      <c r="E62" s="18"/>
      <c r="F62" s="60"/>
      <c r="G62" s="18"/>
      <c r="H62" s="18"/>
      <c r="I62" s="18"/>
    </row>
    <row r="63" spans="1:10" x14ac:dyDescent="0.2">
      <c r="A63" s="18"/>
      <c r="B63" s="57" t="s">
        <v>199</v>
      </c>
      <c r="C63" s="18" t="s">
        <v>140</v>
      </c>
      <c r="D63" s="18"/>
      <c r="E63" s="18"/>
      <c r="F63" s="60"/>
      <c r="G63" s="18"/>
      <c r="H63" s="18"/>
      <c r="I63" s="18"/>
    </row>
    <row r="64" spans="1:10" x14ac:dyDescent="0.2">
      <c r="A64" s="18"/>
      <c r="B64" s="57" t="s">
        <v>200</v>
      </c>
      <c r="C64" s="18" t="s">
        <v>140</v>
      </c>
      <c r="D64" s="18"/>
      <c r="E64" s="18"/>
      <c r="F64" s="60"/>
      <c r="G64" s="18"/>
      <c r="H64" s="18"/>
      <c r="I64" s="18"/>
    </row>
    <row r="65" spans="1:10" x14ac:dyDescent="0.2">
      <c r="A65" s="18">
        <v>31</v>
      </c>
      <c r="B65" s="65" t="s">
        <v>201</v>
      </c>
      <c r="C65" s="18" t="s">
        <v>140</v>
      </c>
      <c r="D65" s="18"/>
      <c r="E65" s="18"/>
      <c r="F65" s="60"/>
      <c r="G65" s="18"/>
      <c r="H65" s="18"/>
      <c r="I65" s="18"/>
    </row>
    <row r="66" spans="1:10" x14ac:dyDescent="0.2">
      <c r="A66" s="61">
        <v>32</v>
      </c>
      <c r="B66" s="64" t="s">
        <v>203</v>
      </c>
      <c r="C66" s="61" t="s">
        <v>140</v>
      </c>
      <c r="D66" s="61"/>
      <c r="E66" s="61"/>
      <c r="F66" s="62"/>
      <c r="G66" s="61"/>
      <c r="H66" s="61"/>
      <c r="I66" s="61"/>
      <c r="J66" s="63" t="s">
        <v>202</v>
      </c>
    </row>
    <row r="67" spans="1:10" x14ac:dyDescent="0.2">
      <c r="A67" s="18"/>
      <c r="B67" s="57" t="s">
        <v>204</v>
      </c>
      <c r="C67" s="18" t="s">
        <v>140</v>
      </c>
      <c r="D67" s="18"/>
      <c r="E67" s="18"/>
      <c r="F67" s="60"/>
      <c r="G67" s="18"/>
      <c r="H67" s="18"/>
      <c r="I67" s="18"/>
    </row>
    <row r="68" spans="1:10" x14ac:dyDescent="0.2">
      <c r="A68" s="18"/>
      <c r="B68" s="57" t="s">
        <v>205</v>
      </c>
      <c r="C68" s="18" t="s">
        <v>140</v>
      </c>
      <c r="D68" s="18"/>
      <c r="E68" s="18"/>
      <c r="F68" s="60"/>
      <c r="G68" s="18"/>
      <c r="H68" s="18"/>
      <c r="I68" s="18"/>
    </row>
    <row r="69" spans="1:10" x14ac:dyDescent="0.2">
      <c r="A69" s="61">
        <v>33</v>
      </c>
      <c r="B69" s="64" t="s">
        <v>207</v>
      </c>
      <c r="C69" s="61" t="s">
        <v>140</v>
      </c>
      <c r="D69" s="61"/>
      <c r="E69" s="61"/>
      <c r="F69" s="62"/>
      <c r="G69" s="61"/>
      <c r="H69" s="61"/>
      <c r="I69" s="61"/>
      <c r="J69" s="63" t="s">
        <v>206</v>
      </c>
    </row>
    <row r="70" spans="1:10" x14ac:dyDescent="0.2">
      <c r="A70" s="18"/>
      <c r="B70" s="57" t="s">
        <v>208</v>
      </c>
      <c r="C70" s="18" t="s">
        <v>140</v>
      </c>
      <c r="D70" s="18"/>
      <c r="E70" s="18"/>
      <c r="F70" s="60"/>
      <c r="G70" s="18"/>
      <c r="H70" s="18"/>
      <c r="I70" s="18"/>
    </row>
    <row r="71" spans="1:10" x14ac:dyDescent="0.2">
      <c r="A71" s="18"/>
      <c r="B71" s="57" t="s">
        <v>209</v>
      </c>
      <c r="C71" s="18" t="s">
        <v>140</v>
      </c>
      <c r="D71" s="18"/>
      <c r="E71" s="18"/>
      <c r="F71" s="60"/>
      <c r="G71" s="18"/>
      <c r="H71" s="18"/>
      <c r="I71" s="18"/>
    </row>
    <row r="72" spans="1:10" x14ac:dyDescent="0.2">
      <c r="A72" s="61">
        <v>34</v>
      </c>
      <c r="B72" s="64" t="s">
        <v>211</v>
      </c>
      <c r="C72" s="61" t="s">
        <v>140</v>
      </c>
      <c r="D72" s="61"/>
      <c r="E72" s="61"/>
      <c r="F72" s="62"/>
      <c r="G72" s="61"/>
      <c r="H72" s="61"/>
      <c r="I72" s="61"/>
      <c r="J72" s="63" t="s">
        <v>210</v>
      </c>
    </row>
    <row r="73" spans="1:10" x14ac:dyDescent="0.2">
      <c r="A73" s="18"/>
      <c r="B73" s="57" t="s">
        <v>212</v>
      </c>
      <c r="C73" s="18" t="s">
        <v>140</v>
      </c>
      <c r="D73" s="18"/>
      <c r="E73" s="18"/>
      <c r="F73" s="60"/>
      <c r="G73" s="18"/>
      <c r="H73" s="18"/>
      <c r="I73" s="18"/>
    </row>
    <row r="74" spans="1:10" x14ac:dyDescent="0.2">
      <c r="A74" s="61">
        <v>35</v>
      </c>
      <c r="B74" s="64" t="s">
        <v>213</v>
      </c>
      <c r="C74" s="61" t="s">
        <v>140</v>
      </c>
      <c r="D74" s="61"/>
      <c r="E74" s="61"/>
      <c r="F74" s="62"/>
      <c r="G74" s="61"/>
      <c r="H74" s="61"/>
      <c r="I74" s="61"/>
      <c r="J74" s="63" t="s">
        <v>214</v>
      </c>
    </row>
  </sheetData>
  <hyperlinks>
    <hyperlink ref="B8" location="'3'!A1" display="'3'!A1"/>
    <hyperlink ref="I8" r:id="rId1" display="https://cpm.hdc.moph.go.th/hdc/reports/report.php?source=pformated/format1.php&amp;cat_id=1ed90bc32310b503b7ca9b32af425ae5&amp;id=4ea15a97238c68583f6d644e47506339"/>
    <hyperlink ref="B9" location="'4'!A1" display="'4'!A1"/>
    <hyperlink ref="I9" r:id="rId2" display="https://cpm.hdc.moph.go.th/hdc/reports/report.php?source=pformated/format1.php&amp;cat_id=46522b5bd1e06d24a5bd81917257a93c&amp;id=67e41dbb1ce5d844d49f6b7b10e30d01"/>
    <hyperlink ref="B10" location="'8'!A1" display="'8'!A1"/>
    <hyperlink ref="I10" r:id="rId3" display="https://cpm.hdc.moph.go.th/hdc/reports/report.php?source=pformated/format1.php&amp;cat_id=db30e434e30565c12fbac44958e338d5&amp;id=d36f6c38999d128132513933e36a848a"/>
  </hyperlinks>
  <pageMargins left="0.7" right="0.7" top="0.75" bottom="0.75" header="0.3" footer="0.3"/>
  <pageSetup paperSize="9" orientation="portrait"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I3" sqref="I3"/>
    </sheetView>
  </sheetViews>
  <sheetFormatPr defaultRowHeight="14.25" x14ac:dyDescent="0.2"/>
  <cols>
    <col min="1" max="1" width="8.5" style="83" customWidth="1"/>
    <col min="2" max="2" width="18.125" style="83" bestFit="1" customWidth="1"/>
    <col min="3" max="16384" width="9" style="83"/>
  </cols>
  <sheetData>
    <row r="1" spans="1:17" ht="15" x14ac:dyDescent="0.2">
      <c r="A1" s="133" t="s">
        <v>264</v>
      </c>
      <c r="B1" s="133"/>
      <c r="C1" s="133"/>
      <c r="D1" s="133"/>
      <c r="E1" s="133"/>
      <c r="F1" s="133"/>
      <c r="G1" s="133"/>
      <c r="H1" s="133"/>
      <c r="I1" s="13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/>
      <c r="D4" s="13"/>
      <c r="E4" s="14" t="e">
        <f>D4*100/C4</f>
        <v>#DIV/0!</v>
      </c>
      <c r="F4" s="36"/>
    </row>
    <row r="5" spans="1:17" x14ac:dyDescent="0.2">
      <c r="A5" s="11" t="s">
        <v>28</v>
      </c>
      <c r="B5" s="12" t="s">
        <v>29</v>
      </c>
      <c r="C5" s="13"/>
      <c r="D5" s="13"/>
      <c r="E5" s="14" t="e">
        <f t="shared" ref="E5:E20" si="0">D5*100/C5</f>
        <v>#DIV/0!</v>
      </c>
      <c r="F5" s="36"/>
    </row>
    <row r="6" spans="1:17" x14ac:dyDescent="0.2">
      <c r="A6" s="11" t="s">
        <v>30</v>
      </c>
      <c r="B6" s="12" t="s">
        <v>31</v>
      </c>
      <c r="C6" s="13"/>
      <c r="D6" s="15"/>
      <c r="E6" s="14" t="e">
        <f t="shared" si="0"/>
        <v>#DIV/0!</v>
      </c>
    </row>
    <row r="7" spans="1:17" x14ac:dyDescent="0.2">
      <c r="A7" s="11" t="s">
        <v>32</v>
      </c>
      <c r="B7" s="12" t="s">
        <v>33</v>
      </c>
      <c r="C7" s="13"/>
      <c r="D7" s="15"/>
      <c r="E7" s="14" t="e">
        <f t="shared" si="0"/>
        <v>#DIV/0!</v>
      </c>
    </row>
    <row r="8" spans="1:17" x14ac:dyDescent="0.2">
      <c r="A8" s="11" t="s">
        <v>34</v>
      </c>
      <c r="B8" s="12" t="s">
        <v>35</v>
      </c>
      <c r="C8" s="13"/>
      <c r="D8" s="13"/>
      <c r="E8" s="14" t="e">
        <f t="shared" si="0"/>
        <v>#DIV/0!</v>
      </c>
    </row>
    <row r="9" spans="1:17" x14ac:dyDescent="0.2">
      <c r="A9" s="11" t="s">
        <v>36</v>
      </c>
      <c r="B9" s="12" t="s">
        <v>37</v>
      </c>
      <c r="C9" s="13"/>
      <c r="D9" s="13"/>
      <c r="E9" s="14" t="e">
        <f t="shared" si="0"/>
        <v>#DIV/0!</v>
      </c>
    </row>
    <row r="10" spans="1:17" x14ac:dyDescent="0.2">
      <c r="A10" s="11" t="s">
        <v>38</v>
      </c>
      <c r="B10" s="12" t="s">
        <v>39</v>
      </c>
      <c r="C10" s="13"/>
      <c r="D10" s="13"/>
      <c r="E10" s="14" t="e">
        <f t="shared" si="0"/>
        <v>#DIV/0!</v>
      </c>
    </row>
    <row r="11" spans="1:17" x14ac:dyDescent="0.2">
      <c r="A11" s="11" t="s">
        <v>40</v>
      </c>
      <c r="B11" s="12" t="s">
        <v>41</v>
      </c>
      <c r="C11" s="13"/>
      <c r="D11" s="13"/>
      <c r="E11" s="14" t="e">
        <f t="shared" si="0"/>
        <v>#DIV/0!</v>
      </c>
    </row>
    <row r="12" spans="1:17" x14ac:dyDescent="0.2">
      <c r="A12" s="11" t="s">
        <v>42</v>
      </c>
      <c r="B12" s="12" t="s">
        <v>43</v>
      </c>
      <c r="C12" s="13"/>
      <c r="D12" s="13"/>
      <c r="E12" s="14" t="e">
        <f t="shared" si="0"/>
        <v>#DIV/0!</v>
      </c>
    </row>
    <row r="13" spans="1:17" x14ac:dyDescent="0.2">
      <c r="A13" s="11" t="s">
        <v>44</v>
      </c>
      <c r="B13" s="12" t="s">
        <v>45</v>
      </c>
      <c r="C13" s="13"/>
      <c r="D13" s="13"/>
      <c r="E13" s="14" t="e">
        <f t="shared" si="0"/>
        <v>#DIV/0!</v>
      </c>
    </row>
    <row r="14" spans="1:17" x14ac:dyDescent="0.2">
      <c r="A14" s="11" t="s">
        <v>46</v>
      </c>
      <c r="B14" s="12" t="s">
        <v>47</v>
      </c>
      <c r="C14" s="13"/>
      <c r="D14" s="13"/>
      <c r="E14" s="14" t="e">
        <f t="shared" si="0"/>
        <v>#DIV/0!</v>
      </c>
    </row>
    <row r="15" spans="1:17" x14ac:dyDescent="0.2">
      <c r="A15" s="11" t="s">
        <v>48</v>
      </c>
      <c r="B15" s="12" t="s">
        <v>49</v>
      </c>
      <c r="C15" s="13"/>
      <c r="D15" s="13"/>
      <c r="E15" s="14" t="e">
        <f t="shared" si="0"/>
        <v>#DIV/0!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/>
      <c r="D16" s="13"/>
      <c r="E16" s="14" t="e">
        <f t="shared" si="0"/>
        <v>#DIV/0!</v>
      </c>
      <c r="G16" s="16" t="s">
        <v>2</v>
      </c>
      <c r="H16" s="17">
        <f>C20</f>
        <v>553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/>
      <c r="D17" s="13"/>
      <c r="E17" s="14" t="e">
        <f t="shared" si="0"/>
        <v>#DIV/0!</v>
      </c>
      <c r="G17" s="16" t="s">
        <v>3</v>
      </c>
      <c r="H17" s="17">
        <f>D20</f>
        <v>1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/>
      <c r="D18" s="13"/>
      <c r="E18" s="14" t="e">
        <f t="shared" si="0"/>
        <v>#DIV/0!</v>
      </c>
      <c r="G18" s="16" t="s">
        <v>6</v>
      </c>
      <c r="H18" s="19">
        <f>E20</f>
        <v>0.18083182640144665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553</v>
      </c>
      <c r="D19" s="13">
        <v>1</v>
      </c>
      <c r="E19" s="14">
        <f t="shared" si="0"/>
        <v>0.18083182640144665</v>
      </c>
      <c r="G19" s="16" t="s">
        <v>4</v>
      </c>
      <c r="H19" s="20" t="s">
        <v>265</v>
      </c>
      <c r="I19" s="21" t="s">
        <v>266</v>
      </c>
    </row>
    <row r="20" spans="1:9" x14ac:dyDescent="0.2">
      <c r="A20" s="118" t="s">
        <v>61</v>
      </c>
      <c r="B20" s="118"/>
      <c r="C20" s="22">
        <f>SUM(C4:C19)</f>
        <v>553</v>
      </c>
      <c r="D20" s="22">
        <f>SUM(D4:D19)</f>
        <v>1</v>
      </c>
      <c r="E20" s="23">
        <f t="shared" si="0"/>
        <v>0.18083182640144665</v>
      </c>
      <c r="G20" s="16" t="s">
        <v>62</v>
      </c>
      <c r="H20" s="129" t="s">
        <v>63</v>
      </c>
      <c r="I20" s="130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7"/>
  <sheetViews>
    <sheetView workbookViewId="0">
      <selection activeCell="C47" sqref="C47"/>
    </sheetView>
  </sheetViews>
  <sheetFormatPr defaultRowHeight="14.25" x14ac:dyDescent="0.2"/>
  <cols>
    <col min="1" max="16384" width="9" style="83"/>
  </cols>
  <sheetData>
    <row r="47" spans="1:1" x14ac:dyDescent="0.2">
      <c r="A47" s="83" t="s">
        <v>280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workbookViewId="0">
      <selection activeCell="R3" sqref="R3"/>
    </sheetView>
  </sheetViews>
  <sheetFormatPr defaultRowHeight="14.25" x14ac:dyDescent="0.2"/>
  <cols>
    <col min="1" max="1" width="8.5" customWidth="1"/>
    <col min="2" max="2" width="18.125" bestFit="1" customWidth="1"/>
    <col min="11" max="11" width="18.625" customWidth="1"/>
  </cols>
  <sheetData>
    <row r="1" spans="1:18" ht="15" x14ac:dyDescent="0.2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41"/>
      <c r="K1" s="8"/>
      <c r="L1" s="8"/>
      <c r="M1" s="8"/>
      <c r="N1" s="8"/>
      <c r="O1" s="8"/>
      <c r="P1" s="8"/>
      <c r="Q1" s="8"/>
      <c r="R1" s="8"/>
    </row>
    <row r="2" spans="1:18" ht="15" x14ac:dyDescent="0.2">
      <c r="A2" s="123"/>
      <c r="B2" s="123"/>
      <c r="C2" s="123"/>
      <c r="D2" s="123"/>
      <c r="E2" s="123"/>
      <c r="F2" s="123"/>
      <c r="G2" s="123"/>
      <c r="H2" s="123"/>
      <c r="I2" s="123"/>
      <c r="J2" s="41"/>
      <c r="K2" s="8"/>
      <c r="L2" s="8"/>
      <c r="M2" s="8"/>
      <c r="N2" s="8"/>
      <c r="O2" s="8"/>
      <c r="P2" s="8"/>
      <c r="Q2" s="8"/>
      <c r="R2" s="8"/>
    </row>
    <row r="3" spans="1:18" x14ac:dyDescent="0.2">
      <c r="A3" s="9" t="s">
        <v>24</v>
      </c>
      <c r="B3" s="10" t="s">
        <v>25</v>
      </c>
      <c r="C3" s="10" t="s">
        <v>95</v>
      </c>
      <c r="D3" s="10" t="s">
        <v>96</v>
      </c>
      <c r="E3" s="10" t="s">
        <v>97</v>
      </c>
      <c r="F3" s="10" t="s">
        <v>6</v>
      </c>
      <c r="G3" s="135" t="s">
        <v>226</v>
      </c>
      <c r="H3" s="136"/>
      <c r="I3" s="24" t="s">
        <v>66</v>
      </c>
      <c r="J3" s="9" t="s">
        <v>24</v>
      </c>
      <c r="K3" s="10" t="s">
        <v>25</v>
      </c>
      <c r="L3" s="10" t="s">
        <v>95</v>
      </c>
      <c r="M3" s="10" t="s">
        <v>96</v>
      </c>
      <c r="N3" s="10" t="s">
        <v>97</v>
      </c>
      <c r="O3" s="10" t="s">
        <v>6</v>
      </c>
      <c r="P3" s="135" t="s">
        <v>227</v>
      </c>
      <c r="Q3" s="136"/>
      <c r="R3" s="24" t="s">
        <v>66</v>
      </c>
    </row>
    <row r="4" spans="1:18" x14ac:dyDescent="0.2">
      <c r="A4" s="11" t="s">
        <v>26</v>
      </c>
      <c r="B4" s="12" t="s">
        <v>27</v>
      </c>
      <c r="C4" s="13">
        <v>324</v>
      </c>
      <c r="D4" s="13">
        <v>235</v>
      </c>
      <c r="E4" s="13">
        <v>67</v>
      </c>
      <c r="F4" s="34">
        <f>E4*100/C4</f>
        <v>20.679012345679013</v>
      </c>
      <c r="G4" s="36"/>
      <c r="J4" s="11" t="s">
        <v>26</v>
      </c>
      <c r="K4" s="12" t="s">
        <v>27</v>
      </c>
      <c r="L4" s="13">
        <v>272</v>
      </c>
      <c r="M4" s="13">
        <v>81</v>
      </c>
      <c r="N4" s="13">
        <v>31</v>
      </c>
      <c r="O4" s="34">
        <f>N4*100/L4</f>
        <v>11.397058823529411</v>
      </c>
      <c r="P4" s="36"/>
    </row>
    <row r="5" spans="1:18" x14ac:dyDescent="0.2">
      <c r="A5" s="11" t="s">
        <v>28</v>
      </c>
      <c r="B5" s="12" t="s">
        <v>29</v>
      </c>
      <c r="C5" s="13">
        <v>394</v>
      </c>
      <c r="D5" s="13">
        <v>276</v>
      </c>
      <c r="E5" s="13">
        <v>100</v>
      </c>
      <c r="F5" s="34">
        <f t="shared" ref="F5:F19" si="0">E5*100/C5</f>
        <v>25.380710659898476</v>
      </c>
      <c r="G5" s="37"/>
      <c r="J5" s="11" t="s">
        <v>28</v>
      </c>
      <c r="K5" s="12" t="s">
        <v>29</v>
      </c>
      <c r="L5" s="13">
        <v>233</v>
      </c>
      <c r="M5" s="13">
        <v>69</v>
      </c>
      <c r="N5" s="13">
        <v>22</v>
      </c>
      <c r="O5" s="34">
        <f t="shared" ref="O5:O19" si="1">N5*100/L5</f>
        <v>9.4420600858369106</v>
      </c>
      <c r="P5" s="37"/>
    </row>
    <row r="6" spans="1:18" x14ac:dyDescent="0.2">
      <c r="A6" s="11" t="s">
        <v>30</v>
      </c>
      <c r="B6" s="12" t="s">
        <v>31</v>
      </c>
      <c r="C6" s="13">
        <v>423</v>
      </c>
      <c r="D6" s="15">
        <v>341</v>
      </c>
      <c r="E6" s="15">
        <v>149</v>
      </c>
      <c r="F6" s="109">
        <f t="shared" si="0"/>
        <v>35.224586288416077</v>
      </c>
      <c r="J6" s="11" t="s">
        <v>30</v>
      </c>
      <c r="K6" s="12" t="s">
        <v>31</v>
      </c>
      <c r="L6" s="13">
        <v>357</v>
      </c>
      <c r="M6" s="15">
        <v>181</v>
      </c>
      <c r="N6" s="15">
        <v>98</v>
      </c>
      <c r="O6" s="34">
        <f t="shared" si="1"/>
        <v>27.450980392156861</v>
      </c>
    </row>
    <row r="7" spans="1:18" x14ac:dyDescent="0.2">
      <c r="A7" s="11" t="s">
        <v>32</v>
      </c>
      <c r="B7" s="12" t="s">
        <v>33</v>
      </c>
      <c r="C7" s="13">
        <v>365</v>
      </c>
      <c r="D7" s="15">
        <v>270</v>
      </c>
      <c r="E7" s="15">
        <v>116</v>
      </c>
      <c r="F7" s="109">
        <f t="shared" si="0"/>
        <v>31.780821917808218</v>
      </c>
      <c r="J7" s="11" t="s">
        <v>32</v>
      </c>
      <c r="K7" s="12" t="s">
        <v>33</v>
      </c>
      <c r="L7" s="13">
        <v>282</v>
      </c>
      <c r="M7" s="15">
        <v>149</v>
      </c>
      <c r="N7" s="15">
        <v>72</v>
      </c>
      <c r="O7" s="34">
        <f t="shared" si="1"/>
        <v>25.531914893617021</v>
      </c>
    </row>
    <row r="8" spans="1:18" x14ac:dyDescent="0.2">
      <c r="A8" s="11" t="s">
        <v>34</v>
      </c>
      <c r="B8" s="12" t="s">
        <v>35</v>
      </c>
      <c r="C8" s="13">
        <v>460</v>
      </c>
      <c r="D8" s="13">
        <v>309</v>
      </c>
      <c r="E8" s="13">
        <v>132</v>
      </c>
      <c r="F8" s="34">
        <f t="shared" si="0"/>
        <v>28.695652173913043</v>
      </c>
      <c r="J8" s="11" t="s">
        <v>34</v>
      </c>
      <c r="K8" s="12" t="s">
        <v>35</v>
      </c>
      <c r="L8" s="13">
        <v>329</v>
      </c>
      <c r="M8" s="13">
        <v>224</v>
      </c>
      <c r="N8" s="13">
        <v>109</v>
      </c>
      <c r="O8" s="109">
        <f t="shared" si="1"/>
        <v>33.130699088145896</v>
      </c>
    </row>
    <row r="9" spans="1:18" x14ac:dyDescent="0.2">
      <c r="A9" s="11" t="s">
        <v>36</v>
      </c>
      <c r="B9" s="12" t="s">
        <v>37</v>
      </c>
      <c r="C9" s="13">
        <v>781</v>
      </c>
      <c r="D9" s="13">
        <v>563</v>
      </c>
      <c r="E9" s="13">
        <v>214</v>
      </c>
      <c r="F9" s="34">
        <f t="shared" si="0"/>
        <v>27.40076824583867</v>
      </c>
      <c r="J9" s="11" t="s">
        <v>36</v>
      </c>
      <c r="K9" s="12" t="s">
        <v>37</v>
      </c>
      <c r="L9" s="13">
        <v>642</v>
      </c>
      <c r="M9" s="13">
        <v>238</v>
      </c>
      <c r="N9" s="13">
        <v>115</v>
      </c>
      <c r="O9" s="34">
        <f t="shared" si="1"/>
        <v>17.912772585669781</v>
      </c>
    </row>
    <row r="10" spans="1:18" x14ac:dyDescent="0.2">
      <c r="A10" s="11" t="s">
        <v>38</v>
      </c>
      <c r="B10" s="12" t="s">
        <v>39</v>
      </c>
      <c r="C10" s="13">
        <v>329</v>
      </c>
      <c r="D10" s="13">
        <v>243</v>
      </c>
      <c r="E10" s="13">
        <v>93</v>
      </c>
      <c r="F10" s="34">
        <f t="shared" si="0"/>
        <v>28.267477203647417</v>
      </c>
      <c r="J10" s="11" t="s">
        <v>38</v>
      </c>
      <c r="K10" s="12" t="s">
        <v>39</v>
      </c>
      <c r="L10" s="13">
        <v>290</v>
      </c>
      <c r="M10" s="13">
        <v>124</v>
      </c>
      <c r="N10" s="13">
        <v>54</v>
      </c>
      <c r="O10" s="34">
        <f t="shared" si="1"/>
        <v>18.620689655172413</v>
      </c>
    </row>
    <row r="11" spans="1:18" x14ac:dyDescent="0.2">
      <c r="A11" s="11" t="s">
        <v>40</v>
      </c>
      <c r="B11" s="12" t="s">
        <v>41</v>
      </c>
      <c r="C11" s="13">
        <v>526</v>
      </c>
      <c r="D11" s="13">
        <v>432</v>
      </c>
      <c r="E11" s="13">
        <v>197</v>
      </c>
      <c r="F11" s="109">
        <f t="shared" si="0"/>
        <v>37.452471482889734</v>
      </c>
      <c r="J11" s="11" t="s">
        <v>40</v>
      </c>
      <c r="K11" s="12" t="s">
        <v>41</v>
      </c>
      <c r="L11" s="13">
        <v>421</v>
      </c>
      <c r="M11" s="13">
        <v>299</v>
      </c>
      <c r="N11" s="13">
        <v>154</v>
      </c>
      <c r="O11" s="109">
        <f t="shared" si="1"/>
        <v>36.579572446555822</v>
      </c>
    </row>
    <row r="12" spans="1:18" x14ac:dyDescent="0.2">
      <c r="A12" s="11" t="s">
        <v>42</v>
      </c>
      <c r="B12" s="12" t="s">
        <v>43</v>
      </c>
      <c r="C12" s="13">
        <v>400</v>
      </c>
      <c r="D12" s="13">
        <v>299</v>
      </c>
      <c r="E12" s="13">
        <v>128</v>
      </c>
      <c r="F12" s="34">
        <f t="shared" si="0"/>
        <v>32</v>
      </c>
      <c r="J12" s="11" t="s">
        <v>42</v>
      </c>
      <c r="K12" s="12" t="s">
        <v>43</v>
      </c>
      <c r="L12" s="13">
        <v>400</v>
      </c>
      <c r="M12" s="13">
        <v>147</v>
      </c>
      <c r="N12" s="13">
        <v>80</v>
      </c>
      <c r="O12" s="34">
        <f t="shared" si="1"/>
        <v>20</v>
      </c>
    </row>
    <row r="13" spans="1:18" x14ac:dyDescent="0.2">
      <c r="A13" s="11" t="s">
        <v>44</v>
      </c>
      <c r="B13" s="12" t="s">
        <v>45</v>
      </c>
      <c r="C13" s="13">
        <v>330</v>
      </c>
      <c r="D13" s="13">
        <v>238</v>
      </c>
      <c r="E13" s="13">
        <v>116</v>
      </c>
      <c r="F13" s="109">
        <f t="shared" si="0"/>
        <v>35.151515151515149</v>
      </c>
      <c r="J13" s="11" t="s">
        <v>44</v>
      </c>
      <c r="K13" s="12" t="s">
        <v>45</v>
      </c>
      <c r="L13" s="13">
        <v>241</v>
      </c>
      <c r="M13" s="13">
        <v>118</v>
      </c>
      <c r="N13" s="13">
        <v>81</v>
      </c>
      <c r="O13" s="109">
        <f t="shared" si="1"/>
        <v>33.609958506224068</v>
      </c>
    </row>
    <row r="14" spans="1:18" x14ac:dyDescent="0.2">
      <c r="A14" s="11" t="s">
        <v>46</v>
      </c>
      <c r="B14" s="12" t="s">
        <v>47</v>
      </c>
      <c r="C14" s="13">
        <v>337</v>
      </c>
      <c r="D14" s="13">
        <v>243</v>
      </c>
      <c r="E14" s="13">
        <v>106</v>
      </c>
      <c r="F14" s="109">
        <f t="shared" si="0"/>
        <v>31.454005934718101</v>
      </c>
      <c r="J14" s="11" t="s">
        <v>46</v>
      </c>
      <c r="K14" s="12" t="s">
        <v>47</v>
      </c>
      <c r="L14" s="13">
        <v>293</v>
      </c>
      <c r="M14" s="13">
        <v>58</v>
      </c>
      <c r="N14" s="13">
        <v>29</v>
      </c>
      <c r="O14" s="34">
        <f t="shared" si="1"/>
        <v>9.8976109215017072</v>
      </c>
    </row>
    <row r="15" spans="1:18" x14ac:dyDescent="0.2">
      <c r="A15" s="11" t="s">
        <v>48</v>
      </c>
      <c r="B15" s="12" t="s">
        <v>49</v>
      </c>
      <c r="C15" s="13">
        <v>397</v>
      </c>
      <c r="D15" s="13">
        <v>291</v>
      </c>
      <c r="E15" s="13">
        <v>128</v>
      </c>
      <c r="F15" s="109">
        <f t="shared" si="0"/>
        <v>32.241813602015114</v>
      </c>
      <c r="G15" s="124" t="s">
        <v>50</v>
      </c>
      <c r="H15" s="125"/>
      <c r="I15" s="126"/>
      <c r="J15" s="11" t="s">
        <v>48</v>
      </c>
      <c r="K15" s="12" t="s">
        <v>49</v>
      </c>
      <c r="L15" s="13">
        <v>329</v>
      </c>
      <c r="M15" s="13">
        <v>143</v>
      </c>
      <c r="N15" s="13">
        <v>79</v>
      </c>
      <c r="O15" s="34">
        <f t="shared" si="1"/>
        <v>24.012158054711247</v>
      </c>
      <c r="P15" s="124" t="s">
        <v>50</v>
      </c>
      <c r="Q15" s="125"/>
      <c r="R15" s="126"/>
    </row>
    <row r="16" spans="1:18" x14ac:dyDescent="0.2">
      <c r="A16" s="11" t="s">
        <v>51</v>
      </c>
      <c r="B16" s="12" t="s">
        <v>52</v>
      </c>
      <c r="C16" s="13">
        <v>685</v>
      </c>
      <c r="D16" s="13">
        <v>515</v>
      </c>
      <c r="E16" s="13">
        <v>189</v>
      </c>
      <c r="F16" s="34">
        <f t="shared" si="0"/>
        <v>27.591240875912408</v>
      </c>
      <c r="G16" s="16" t="s">
        <v>2</v>
      </c>
      <c r="H16" s="17">
        <f>C20</f>
        <v>8251</v>
      </c>
      <c r="I16" s="18" t="s">
        <v>53</v>
      </c>
      <c r="J16" s="11" t="s">
        <v>51</v>
      </c>
      <c r="K16" s="12" t="s">
        <v>52</v>
      </c>
      <c r="L16" s="13">
        <v>552</v>
      </c>
      <c r="M16" s="13">
        <v>264</v>
      </c>
      <c r="N16" s="13">
        <v>94</v>
      </c>
      <c r="O16" s="34">
        <f t="shared" si="1"/>
        <v>17.028985507246375</v>
      </c>
      <c r="P16" s="16" t="s">
        <v>2</v>
      </c>
      <c r="Q16" s="17">
        <f>L20</f>
        <v>7680</v>
      </c>
      <c r="R16" s="18" t="s">
        <v>53</v>
      </c>
    </row>
    <row r="17" spans="1:18" x14ac:dyDescent="0.2">
      <c r="A17" s="11" t="s">
        <v>54</v>
      </c>
      <c r="B17" s="12" t="s">
        <v>55</v>
      </c>
      <c r="C17" s="13">
        <v>768</v>
      </c>
      <c r="D17" s="13">
        <v>678</v>
      </c>
      <c r="E17" s="13">
        <v>285</v>
      </c>
      <c r="F17" s="109">
        <f t="shared" si="0"/>
        <v>37.109375</v>
      </c>
      <c r="G17" s="16" t="s">
        <v>3</v>
      </c>
      <c r="H17" s="17">
        <f>D20</f>
        <v>6139</v>
      </c>
      <c r="I17" s="18" t="s">
        <v>53</v>
      </c>
      <c r="J17" s="11" t="s">
        <v>54</v>
      </c>
      <c r="K17" s="12" t="s">
        <v>55</v>
      </c>
      <c r="L17" s="13">
        <v>676</v>
      </c>
      <c r="M17" s="13">
        <v>417</v>
      </c>
      <c r="N17" s="13">
        <v>203</v>
      </c>
      <c r="O17" s="34">
        <f t="shared" si="1"/>
        <v>30.029585798816569</v>
      </c>
      <c r="P17" s="16" t="s">
        <v>3</v>
      </c>
      <c r="Q17" s="17">
        <f>M20</f>
        <v>4271</v>
      </c>
      <c r="R17" s="18" t="s">
        <v>53</v>
      </c>
    </row>
    <row r="18" spans="1:18" x14ac:dyDescent="0.2">
      <c r="A18" s="11" t="s">
        <v>56</v>
      </c>
      <c r="B18" s="12" t="s">
        <v>57</v>
      </c>
      <c r="C18" s="13">
        <v>339</v>
      </c>
      <c r="D18" s="13">
        <v>299</v>
      </c>
      <c r="E18" s="13">
        <v>135</v>
      </c>
      <c r="F18" s="109">
        <f t="shared" si="0"/>
        <v>39.823008849557525</v>
      </c>
      <c r="G18" s="16" t="s">
        <v>6</v>
      </c>
      <c r="H18" s="19">
        <f>F20</f>
        <v>30.893225063628652</v>
      </c>
      <c r="I18" s="18" t="s">
        <v>58</v>
      </c>
      <c r="J18" s="11" t="s">
        <v>56</v>
      </c>
      <c r="K18" s="12" t="s">
        <v>57</v>
      </c>
      <c r="L18" s="13">
        <v>325</v>
      </c>
      <c r="M18" s="13">
        <v>244</v>
      </c>
      <c r="N18" s="13">
        <v>133</v>
      </c>
      <c r="O18" s="23">
        <f t="shared" si="1"/>
        <v>40.92307692307692</v>
      </c>
      <c r="P18" s="16" t="s">
        <v>6</v>
      </c>
      <c r="Q18" s="19">
        <f>O20</f>
        <v>25.78125</v>
      </c>
      <c r="R18" s="18" t="s">
        <v>58</v>
      </c>
    </row>
    <row r="19" spans="1:18" x14ac:dyDescent="0.2">
      <c r="A19" s="11" t="s">
        <v>59</v>
      </c>
      <c r="B19" s="12" t="s">
        <v>60</v>
      </c>
      <c r="C19" s="13">
        <v>1393</v>
      </c>
      <c r="D19" s="13">
        <v>907</v>
      </c>
      <c r="E19" s="13">
        <v>394</v>
      </c>
      <c r="F19" s="34">
        <f t="shared" si="0"/>
        <v>28.284278535534817</v>
      </c>
      <c r="G19" s="16" t="s">
        <v>4</v>
      </c>
      <c r="H19" s="20" t="s">
        <v>93</v>
      </c>
      <c r="I19" s="21" t="s">
        <v>58</v>
      </c>
      <c r="J19" s="11" t="s">
        <v>59</v>
      </c>
      <c r="K19" s="12" t="s">
        <v>60</v>
      </c>
      <c r="L19" s="13">
        <v>2038</v>
      </c>
      <c r="M19" s="13">
        <v>1515</v>
      </c>
      <c r="N19" s="13">
        <v>626</v>
      </c>
      <c r="O19" s="109">
        <f t="shared" si="1"/>
        <v>30.71638861629048</v>
      </c>
      <c r="P19" s="16" t="s">
        <v>4</v>
      </c>
      <c r="Q19" s="20" t="s">
        <v>93</v>
      </c>
      <c r="R19" s="21" t="s">
        <v>58</v>
      </c>
    </row>
    <row r="20" spans="1:18" x14ac:dyDescent="0.2">
      <c r="A20" s="118" t="s">
        <v>61</v>
      </c>
      <c r="B20" s="118"/>
      <c r="C20" s="22">
        <f>SUM(C4:C19)</f>
        <v>8251</v>
      </c>
      <c r="D20" s="22">
        <f>SUM(D4:D19)</f>
        <v>6139</v>
      </c>
      <c r="E20" s="22">
        <f>SUM(E4:E19)</f>
        <v>2549</v>
      </c>
      <c r="F20" s="34">
        <f>E20*100/C20</f>
        <v>30.893225063628652</v>
      </c>
      <c r="G20" s="16" t="s">
        <v>62</v>
      </c>
      <c r="H20" s="127" t="s">
        <v>70</v>
      </c>
      <c r="I20" s="128"/>
      <c r="J20" s="118" t="s">
        <v>61</v>
      </c>
      <c r="K20" s="118"/>
      <c r="L20" s="22">
        <f>SUM(L4:L19)</f>
        <v>7680</v>
      </c>
      <c r="M20" s="22">
        <f>SUM(M4:M19)</f>
        <v>4271</v>
      </c>
      <c r="N20" s="22">
        <f>SUM(N4:N19)</f>
        <v>1980</v>
      </c>
      <c r="O20" s="34">
        <f>N20*100/L20</f>
        <v>25.78125</v>
      </c>
      <c r="P20" s="16" t="s">
        <v>62</v>
      </c>
      <c r="Q20" s="127" t="s">
        <v>70</v>
      </c>
      <c r="R20" s="128"/>
    </row>
    <row r="30" spans="1:18" x14ac:dyDescent="0.2">
      <c r="B30" s="122"/>
      <c r="C30" s="122"/>
    </row>
    <row r="32" spans="1:18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13">
    <mergeCell ref="P15:R15"/>
    <mergeCell ref="J20:K20"/>
    <mergeCell ref="Q20:R20"/>
    <mergeCell ref="G3:H3"/>
    <mergeCell ref="P3:Q3"/>
    <mergeCell ref="A46:B46"/>
    <mergeCell ref="A47:B47"/>
    <mergeCell ref="G15:I15"/>
    <mergeCell ref="H20:I20"/>
    <mergeCell ref="A1:I2"/>
    <mergeCell ref="A20:B20"/>
    <mergeCell ref="B30:C30"/>
    <mergeCell ref="B32:C32"/>
  </mergeCells>
  <hyperlinks>
    <hyperlink ref="I3" location="KPI_62!A1" display="Back"/>
    <hyperlink ref="A46:B46" r:id="rId1" display="ที่มา : HDC"/>
    <hyperlink ref="R3" location="KPI_62!A1" display="Back"/>
  </hyperlinks>
  <pageMargins left="0.25" right="0.25" top="0.75" bottom="0.75" header="0.3" footer="0.3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R3" sqref="R3"/>
    </sheetView>
  </sheetViews>
  <sheetFormatPr defaultRowHeight="14.25" x14ac:dyDescent="0.2"/>
  <cols>
    <col min="1" max="1" width="8.5" customWidth="1"/>
    <col min="2" max="2" width="18.125" bestFit="1" customWidth="1"/>
    <col min="11" max="11" width="20.125" customWidth="1"/>
  </cols>
  <sheetData>
    <row r="1" spans="1:18" ht="15" x14ac:dyDescent="0.2">
      <c r="A1" s="123" t="s">
        <v>98</v>
      </c>
      <c r="B1" s="123"/>
      <c r="C1" s="123"/>
      <c r="D1" s="123"/>
      <c r="E1" s="123"/>
      <c r="F1" s="123"/>
      <c r="G1" s="123"/>
      <c r="H1" s="123"/>
      <c r="I1" s="123"/>
      <c r="J1" s="41"/>
      <c r="K1" s="8"/>
      <c r="L1" s="8"/>
      <c r="M1" s="8"/>
      <c r="N1" s="8"/>
      <c r="O1" s="8"/>
      <c r="P1" s="8"/>
      <c r="Q1" s="8"/>
      <c r="R1" s="8"/>
    </row>
    <row r="2" spans="1:18" ht="15" x14ac:dyDescent="0.2">
      <c r="A2" s="123"/>
      <c r="B2" s="123"/>
      <c r="C2" s="123"/>
      <c r="D2" s="123"/>
      <c r="E2" s="123"/>
      <c r="F2" s="123"/>
      <c r="G2" s="123"/>
      <c r="H2" s="123"/>
      <c r="I2" s="123"/>
      <c r="J2" s="41"/>
      <c r="K2" s="8"/>
      <c r="L2" s="8"/>
      <c r="M2" s="8"/>
      <c r="N2" s="8"/>
      <c r="O2" s="8"/>
      <c r="P2" s="8"/>
      <c r="Q2" s="8"/>
      <c r="R2" s="8"/>
    </row>
    <row r="3" spans="1:18" x14ac:dyDescent="0.2">
      <c r="A3" s="9" t="s">
        <v>24</v>
      </c>
      <c r="B3" s="10" t="s">
        <v>25</v>
      </c>
      <c r="C3" s="10" t="s">
        <v>95</v>
      </c>
      <c r="D3" s="10" t="s">
        <v>96</v>
      </c>
      <c r="E3" s="10" t="s">
        <v>97</v>
      </c>
      <c r="F3" s="10" t="s">
        <v>6</v>
      </c>
      <c r="G3" s="135" t="s">
        <v>226</v>
      </c>
      <c r="H3" s="136"/>
      <c r="I3" s="24" t="s">
        <v>66</v>
      </c>
      <c r="J3" s="9" t="s">
        <v>24</v>
      </c>
      <c r="K3" s="10" t="s">
        <v>25</v>
      </c>
      <c r="L3" s="10" t="s">
        <v>95</v>
      </c>
      <c r="M3" s="10" t="s">
        <v>96</v>
      </c>
      <c r="N3" s="10" t="s">
        <v>97</v>
      </c>
      <c r="O3" s="10" t="s">
        <v>6</v>
      </c>
      <c r="P3" s="135" t="s">
        <v>227</v>
      </c>
      <c r="Q3" s="136"/>
      <c r="R3" s="24" t="s">
        <v>66</v>
      </c>
    </row>
    <row r="4" spans="1:18" x14ac:dyDescent="0.2">
      <c r="A4" s="11" t="s">
        <v>26</v>
      </c>
      <c r="B4" s="12" t="s">
        <v>27</v>
      </c>
      <c r="C4" s="13">
        <v>362</v>
      </c>
      <c r="D4" s="13">
        <v>166</v>
      </c>
      <c r="E4" s="13">
        <v>126</v>
      </c>
      <c r="F4" s="34">
        <f>E4*100/C4</f>
        <v>34.806629834254146</v>
      </c>
      <c r="G4" s="36"/>
      <c r="J4" s="11" t="s">
        <v>26</v>
      </c>
      <c r="K4" s="12" t="s">
        <v>27</v>
      </c>
      <c r="L4" s="13">
        <v>245</v>
      </c>
      <c r="M4" s="13">
        <v>219</v>
      </c>
      <c r="N4" s="13">
        <v>119</v>
      </c>
      <c r="O4" s="23">
        <f>N4*100/L4</f>
        <v>48.571428571428569</v>
      </c>
      <c r="P4" s="36"/>
    </row>
    <row r="5" spans="1:18" x14ac:dyDescent="0.2">
      <c r="A5" s="11" t="s">
        <v>28</v>
      </c>
      <c r="B5" s="12" t="s">
        <v>29</v>
      </c>
      <c r="C5" s="13">
        <v>544</v>
      </c>
      <c r="D5" s="13">
        <v>238</v>
      </c>
      <c r="E5" s="13">
        <v>181</v>
      </c>
      <c r="F5" s="34">
        <f t="shared" ref="F5:F19" si="0">E5*100/C5</f>
        <v>33.272058823529413</v>
      </c>
      <c r="G5" s="37"/>
      <c r="J5" s="11" t="s">
        <v>28</v>
      </c>
      <c r="K5" s="12" t="s">
        <v>29</v>
      </c>
      <c r="L5" s="13">
        <v>310</v>
      </c>
      <c r="M5" s="13">
        <v>326</v>
      </c>
      <c r="N5" s="13">
        <v>171</v>
      </c>
      <c r="O5" s="23">
        <f t="shared" ref="O5:O19" si="1">N5*100/L5</f>
        <v>55.161290322580648</v>
      </c>
      <c r="P5" s="37"/>
    </row>
    <row r="6" spans="1:18" x14ac:dyDescent="0.2">
      <c r="A6" s="11" t="s">
        <v>30</v>
      </c>
      <c r="B6" s="12" t="s">
        <v>31</v>
      </c>
      <c r="C6" s="13">
        <v>662</v>
      </c>
      <c r="D6" s="15">
        <v>353</v>
      </c>
      <c r="E6" s="15">
        <v>298</v>
      </c>
      <c r="F6" s="109">
        <f t="shared" si="0"/>
        <v>45.015105740181269</v>
      </c>
      <c r="J6" s="11" t="s">
        <v>30</v>
      </c>
      <c r="K6" s="12" t="s">
        <v>31</v>
      </c>
      <c r="L6" s="13">
        <v>451</v>
      </c>
      <c r="M6" s="15">
        <v>317</v>
      </c>
      <c r="N6" s="15">
        <v>290</v>
      </c>
      <c r="O6" s="23">
        <f t="shared" si="1"/>
        <v>64.301552106430151</v>
      </c>
    </row>
    <row r="7" spans="1:18" x14ac:dyDescent="0.2">
      <c r="A7" s="11" t="s">
        <v>32</v>
      </c>
      <c r="B7" s="12" t="s">
        <v>33</v>
      </c>
      <c r="C7" s="13">
        <v>298</v>
      </c>
      <c r="D7" s="15">
        <v>331</v>
      </c>
      <c r="E7" s="15">
        <v>178</v>
      </c>
      <c r="F7" s="23">
        <f t="shared" si="0"/>
        <v>59.731543624161077</v>
      </c>
      <c r="J7" s="11" t="s">
        <v>32</v>
      </c>
      <c r="K7" s="12" t="s">
        <v>33</v>
      </c>
      <c r="L7" s="13">
        <v>409</v>
      </c>
      <c r="M7" s="15">
        <v>275</v>
      </c>
      <c r="N7" s="15">
        <v>170</v>
      </c>
      <c r="O7" s="109">
        <f t="shared" si="1"/>
        <v>41.56479217603912</v>
      </c>
    </row>
    <row r="8" spans="1:18" x14ac:dyDescent="0.2">
      <c r="A8" s="11" t="s">
        <v>34</v>
      </c>
      <c r="B8" s="12" t="s">
        <v>35</v>
      </c>
      <c r="C8" s="13">
        <v>675</v>
      </c>
      <c r="D8" s="13">
        <v>292</v>
      </c>
      <c r="E8" s="13">
        <v>116</v>
      </c>
      <c r="F8" s="34">
        <f t="shared" si="0"/>
        <v>17.185185185185187</v>
      </c>
      <c r="J8" s="11" t="s">
        <v>34</v>
      </c>
      <c r="K8" s="12" t="s">
        <v>35</v>
      </c>
      <c r="L8" s="13">
        <v>378</v>
      </c>
      <c r="M8" s="13">
        <v>468</v>
      </c>
      <c r="N8" s="13">
        <v>111</v>
      </c>
      <c r="O8" s="34">
        <f t="shared" si="1"/>
        <v>29.365079365079364</v>
      </c>
    </row>
    <row r="9" spans="1:18" x14ac:dyDescent="0.2">
      <c r="A9" s="11" t="s">
        <v>36</v>
      </c>
      <c r="B9" s="12" t="s">
        <v>37</v>
      </c>
      <c r="C9" s="13">
        <v>1078</v>
      </c>
      <c r="D9" s="13">
        <v>504</v>
      </c>
      <c r="E9" s="13">
        <v>476</v>
      </c>
      <c r="F9" s="109">
        <f t="shared" si="0"/>
        <v>44.155844155844157</v>
      </c>
      <c r="J9" s="11" t="s">
        <v>36</v>
      </c>
      <c r="K9" s="12" t="s">
        <v>37</v>
      </c>
      <c r="L9" s="13">
        <v>756</v>
      </c>
      <c r="M9" s="13">
        <v>166</v>
      </c>
      <c r="N9" s="13">
        <v>463</v>
      </c>
      <c r="O9" s="23">
        <f t="shared" si="1"/>
        <v>61.24338624338624</v>
      </c>
    </row>
    <row r="10" spans="1:18" x14ac:dyDescent="0.2">
      <c r="A10" s="11" t="s">
        <v>38</v>
      </c>
      <c r="B10" s="12" t="s">
        <v>39</v>
      </c>
      <c r="C10" s="13">
        <v>504</v>
      </c>
      <c r="D10" s="13">
        <v>192</v>
      </c>
      <c r="E10" s="13">
        <v>106</v>
      </c>
      <c r="F10" s="34">
        <f t="shared" si="0"/>
        <v>21.031746031746032</v>
      </c>
      <c r="J10" s="11" t="s">
        <v>38</v>
      </c>
      <c r="K10" s="12" t="s">
        <v>39</v>
      </c>
      <c r="L10" s="13">
        <v>324</v>
      </c>
      <c r="M10" s="13">
        <v>442</v>
      </c>
      <c r="N10" s="13">
        <v>100</v>
      </c>
      <c r="O10" s="34">
        <f t="shared" si="1"/>
        <v>30.864197530864196</v>
      </c>
    </row>
    <row r="11" spans="1:18" x14ac:dyDescent="0.2">
      <c r="A11" s="11" t="s">
        <v>40</v>
      </c>
      <c r="B11" s="12" t="s">
        <v>41</v>
      </c>
      <c r="C11" s="13">
        <v>812</v>
      </c>
      <c r="D11" s="13">
        <v>473</v>
      </c>
      <c r="E11" s="13">
        <v>297</v>
      </c>
      <c r="F11" s="34">
        <f t="shared" si="0"/>
        <v>36.576354679802954</v>
      </c>
      <c r="J11" s="11" t="s">
        <v>40</v>
      </c>
      <c r="K11" s="12" t="s">
        <v>41</v>
      </c>
      <c r="L11" s="13">
        <v>519</v>
      </c>
      <c r="M11" s="13">
        <v>430</v>
      </c>
      <c r="N11" s="13">
        <v>285</v>
      </c>
      <c r="O11" s="23">
        <f t="shared" si="1"/>
        <v>54.913294797687861</v>
      </c>
    </row>
    <row r="12" spans="1:18" x14ac:dyDescent="0.2">
      <c r="A12" s="11" t="s">
        <v>42</v>
      </c>
      <c r="B12" s="12" t="s">
        <v>43</v>
      </c>
      <c r="C12" s="13">
        <v>613</v>
      </c>
      <c r="D12" s="13">
        <v>424</v>
      </c>
      <c r="E12" s="13">
        <v>302</v>
      </c>
      <c r="F12" s="109">
        <f t="shared" si="0"/>
        <v>49.265905383360518</v>
      </c>
      <c r="J12" s="11" t="s">
        <v>42</v>
      </c>
      <c r="K12" s="12" t="s">
        <v>43</v>
      </c>
      <c r="L12" s="13">
        <v>488</v>
      </c>
      <c r="M12" s="13">
        <v>228</v>
      </c>
      <c r="N12" s="13">
        <v>307</v>
      </c>
      <c r="O12" s="23">
        <f t="shared" si="1"/>
        <v>62.909836065573771</v>
      </c>
    </row>
    <row r="13" spans="1:18" x14ac:dyDescent="0.2">
      <c r="A13" s="11" t="s">
        <v>44</v>
      </c>
      <c r="B13" s="12" t="s">
        <v>45</v>
      </c>
      <c r="C13" s="13">
        <v>451</v>
      </c>
      <c r="D13" s="13">
        <v>243</v>
      </c>
      <c r="E13" s="13">
        <v>153</v>
      </c>
      <c r="F13" s="34">
        <f t="shared" si="0"/>
        <v>33.924611973392459</v>
      </c>
      <c r="J13" s="11" t="s">
        <v>44</v>
      </c>
      <c r="K13" s="12" t="s">
        <v>45</v>
      </c>
      <c r="L13" s="13">
        <v>315</v>
      </c>
      <c r="M13" s="13">
        <v>149</v>
      </c>
      <c r="N13" s="13">
        <v>146</v>
      </c>
      <c r="O13" s="34">
        <f t="shared" si="1"/>
        <v>46.349206349206348</v>
      </c>
    </row>
    <row r="14" spans="1:18" x14ac:dyDescent="0.2">
      <c r="A14" s="11" t="s">
        <v>46</v>
      </c>
      <c r="B14" s="12" t="s">
        <v>47</v>
      </c>
      <c r="C14" s="13">
        <v>449</v>
      </c>
      <c r="D14" s="13">
        <v>184</v>
      </c>
      <c r="E14" s="13">
        <v>133</v>
      </c>
      <c r="F14" s="34">
        <f t="shared" si="0"/>
        <v>29.621380846325167</v>
      </c>
      <c r="J14" s="11" t="s">
        <v>46</v>
      </c>
      <c r="K14" s="12" t="s">
        <v>47</v>
      </c>
      <c r="L14" s="13">
        <v>275</v>
      </c>
      <c r="M14" s="13">
        <v>149</v>
      </c>
      <c r="N14" s="13">
        <v>113</v>
      </c>
      <c r="O14" s="34">
        <f t="shared" si="1"/>
        <v>41.090909090909093</v>
      </c>
    </row>
    <row r="15" spans="1:18" x14ac:dyDescent="0.2">
      <c r="A15" s="11" t="s">
        <v>48</v>
      </c>
      <c r="B15" s="12" t="s">
        <v>49</v>
      </c>
      <c r="C15" s="13">
        <v>580</v>
      </c>
      <c r="D15" s="13">
        <v>337</v>
      </c>
      <c r="E15" s="13">
        <v>221</v>
      </c>
      <c r="F15" s="34">
        <f t="shared" si="0"/>
        <v>38.103448275862071</v>
      </c>
      <c r="G15" s="124" t="s">
        <v>50</v>
      </c>
      <c r="H15" s="125"/>
      <c r="I15" s="126"/>
      <c r="J15" s="11" t="s">
        <v>48</v>
      </c>
      <c r="K15" s="12" t="s">
        <v>49</v>
      </c>
      <c r="L15" s="13">
        <v>420</v>
      </c>
      <c r="M15" s="13">
        <v>329</v>
      </c>
      <c r="N15" s="13">
        <v>214</v>
      </c>
      <c r="O15" s="109">
        <f t="shared" si="1"/>
        <v>50.952380952380949</v>
      </c>
      <c r="P15" s="124" t="s">
        <v>50</v>
      </c>
      <c r="Q15" s="125"/>
      <c r="R15" s="126"/>
    </row>
    <row r="16" spans="1:18" x14ac:dyDescent="0.2">
      <c r="A16" s="11" t="s">
        <v>51</v>
      </c>
      <c r="B16" s="12" t="s">
        <v>52</v>
      </c>
      <c r="C16" s="13">
        <v>895</v>
      </c>
      <c r="D16" s="13">
        <v>456</v>
      </c>
      <c r="E16" s="13">
        <v>205</v>
      </c>
      <c r="F16" s="34">
        <f t="shared" si="0"/>
        <v>22.905027932960895</v>
      </c>
      <c r="G16" s="16" t="s">
        <v>2</v>
      </c>
      <c r="H16" s="17">
        <f>C20</f>
        <v>11440</v>
      </c>
      <c r="I16" s="18" t="s">
        <v>53</v>
      </c>
      <c r="J16" s="11" t="s">
        <v>51</v>
      </c>
      <c r="K16" s="12" t="s">
        <v>52</v>
      </c>
      <c r="L16" s="13">
        <v>600</v>
      </c>
      <c r="M16" s="13">
        <v>432</v>
      </c>
      <c r="N16" s="13">
        <v>193</v>
      </c>
      <c r="O16" s="34">
        <f t="shared" si="1"/>
        <v>32.166666666666664</v>
      </c>
      <c r="P16" s="16" t="s">
        <v>2</v>
      </c>
      <c r="Q16" s="17">
        <f>L20</f>
        <v>9025</v>
      </c>
      <c r="R16" s="18" t="s">
        <v>53</v>
      </c>
    </row>
    <row r="17" spans="1:18" x14ac:dyDescent="0.2">
      <c r="A17" s="11" t="s">
        <v>54</v>
      </c>
      <c r="B17" s="12" t="s">
        <v>55</v>
      </c>
      <c r="C17" s="13">
        <v>1024</v>
      </c>
      <c r="D17" s="13">
        <v>666</v>
      </c>
      <c r="E17" s="13">
        <v>550</v>
      </c>
      <c r="F17" s="23">
        <f t="shared" si="0"/>
        <v>53.7109375</v>
      </c>
      <c r="G17" s="16" t="s">
        <v>3</v>
      </c>
      <c r="H17" s="17">
        <f>D20</f>
        <v>6375</v>
      </c>
      <c r="I17" s="18" t="s">
        <v>53</v>
      </c>
      <c r="J17" s="11" t="s">
        <v>54</v>
      </c>
      <c r="K17" s="12" t="s">
        <v>55</v>
      </c>
      <c r="L17" s="13">
        <v>695</v>
      </c>
      <c r="M17" s="13">
        <v>644</v>
      </c>
      <c r="N17" s="13">
        <v>567</v>
      </c>
      <c r="O17" s="23">
        <f t="shared" si="1"/>
        <v>81.582733812949641</v>
      </c>
      <c r="P17" s="16" t="s">
        <v>3</v>
      </c>
      <c r="Q17" s="17">
        <f>M20</f>
        <v>6408</v>
      </c>
      <c r="R17" s="18" t="s">
        <v>53</v>
      </c>
    </row>
    <row r="18" spans="1:18" x14ac:dyDescent="0.2">
      <c r="A18" s="11" t="s">
        <v>56</v>
      </c>
      <c r="B18" s="12" t="s">
        <v>57</v>
      </c>
      <c r="C18" s="13">
        <v>388</v>
      </c>
      <c r="D18" s="13">
        <v>267</v>
      </c>
      <c r="E18" s="13">
        <v>209</v>
      </c>
      <c r="F18" s="23">
        <f t="shared" si="0"/>
        <v>53.865979381443296</v>
      </c>
      <c r="G18" s="16" t="s">
        <v>6</v>
      </c>
      <c r="H18" s="80">
        <f>F20</f>
        <v>36.442307692307693</v>
      </c>
      <c r="I18" s="18" t="s">
        <v>58</v>
      </c>
      <c r="J18" s="11" t="s">
        <v>56</v>
      </c>
      <c r="K18" s="12" t="s">
        <v>57</v>
      </c>
      <c r="L18" s="13">
        <v>316</v>
      </c>
      <c r="M18" s="13">
        <v>275</v>
      </c>
      <c r="N18" s="13">
        <v>220</v>
      </c>
      <c r="O18" s="23">
        <f t="shared" si="1"/>
        <v>69.620253164556956</v>
      </c>
      <c r="P18" s="16" t="s">
        <v>6</v>
      </c>
      <c r="Q18" s="110">
        <f>O20</f>
        <v>46.714681440443215</v>
      </c>
      <c r="R18" s="18" t="s">
        <v>58</v>
      </c>
    </row>
    <row r="19" spans="1:18" x14ac:dyDescent="0.2">
      <c r="A19" s="11" t="s">
        <v>59</v>
      </c>
      <c r="B19" s="12" t="s">
        <v>60</v>
      </c>
      <c r="C19" s="13">
        <v>2105</v>
      </c>
      <c r="D19" s="13">
        <v>1249</v>
      </c>
      <c r="E19" s="13">
        <v>618</v>
      </c>
      <c r="F19" s="34">
        <f t="shared" si="0"/>
        <v>29.358669833729216</v>
      </c>
      <c r="G19" s="16" t="s">
        <v>4</v>
      </c>
      <c r="H19" s="20" t="s">
        <v>99</v>
      </c>
      <c r="I19" s="21" t="s">
        <v>58</v>
      </c>
      <c r="J19" s="11" t="s">
        <v>59</v>
      </c>
      <c r="K19" s="12" t="s">
        <v>60</v>
      </c>
      <c r="L19" s="13">
        <v>2524</v>
      </c>
      <c r="M19" s="13">
        <v>1559</v>
      </c>
      <c r="N19" s="13">
        <v>747</v>
      </c>
      <c r="O19" s="34">
        <f t="shared" si="1"/>
        <v>29.595879556259906</v>
      </c>
      <c r="P19" s="16" t="s">
        <v>4</v>
      </c>
      <c r="Q19" s="20" t="s">
        <v>99</v>
      </c>
      <c r="R19" s="21" t="s">
        <v>58</v>
      </c>
    </row>
    <row r="20" spans="1:18" x14ac:dyDescent="0.2">
      <c r="A20" s="118" t="s">
        <v>61</v>
      </c>
      <c r="B20" s="118"/>
      <c r="C20" s="22">
        <f>SUM(C4:C19)</f>
        <v>11440</v>
      </c>
      <c r="D20" s="22">
        <f>SUM(D4:D19)</f>
        <v>6375</v>
      </c>
      <c r="E20" s="22">
        <f>SUM(E4:E19)</f>
        <v>4169</v>
      </c>
      <c r="F20" s="109">
        <f>E20*100/C20</f>
        <v>36.442307692307693</v>
      </c>
      <c r="G20" s="16" t="s">
        <v>62</v>
      </c>
      <c r="H20" s="127" t="s">
        <v>70</v>
      </c>
      <c r="I20" s="128"/>
      <c r="J20" s="118" t="s">
        <v>61</v>
      </c>
      <c r="K20" s="118"/>
      <c r="L20" s="22">
        <f>SUM(L4:L19)</f>
        <v>9025</v>
      </c>
      <c r="M20" s="22">
        <f>SUM(M4:M19)</f>
        <v>6408</v>
      </c>
      <c r="N20" s="22">
        <f>SUM(N4:N19)</f>
        <v>4216</v>
      </c>
      <c r="O20" s="34">
        <f>N20*100/L20</f>
        <v>46.714681440443215</v>
      </c>
      <c r="P20" s="16" t="s">
        <v>62</v>
      </c>
      <c r="Q20" s="127" t="s">
        <v>70</v>
      </c>
      <c r="R20" s="128"/>
    </row>
    <row r="30" spans="1:18" x14ac:dyDescent="0.2">
      <c r="B30" s="122"/>
      <c r="C30" s="122"/>
    </row>
    <row r="32" spans="1:18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 t="s">
        <v>94</v>
      </c>
    </row>
    <row r="50" spans="1:1" x14ac:dyDescent="0.2">
      <c r="A50" s="37"/>
    </row>
    <row r="51" spans="1:1" x14ac:dyDescent="0.2">
      <c r="A51" s="37"/>
    </row>
  </sheetData>
  <mergeCells count="13">
    <mergeCell ref="P15:R15"/>
    <mergeCell ref="J20:K20"/>
    <mergeCell ref="Q20:R20"/>
    <mergeCell ref="G3:H3"/>
    <mergeCell ref="P3:Q3"/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  <hyperlink ref="R3" location="KPI_62!A1" display="Back"/>
  </hyperlinks>
  <pageMargins left="0.7" right="0.7" top="0.75" bottom="0.75" header="0.3" footer="0.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I3" sqref="I3"/>
    </sheetView>
  </sheetViews>
  <sheetFormatPr defaultRowHeight="14.25" x14ac:dyDescent="0.2"/>
  <cols>
    <col min="1" max="1" width="8.5" style="83" customWidth="1"/>
    <col min="2" max="2" width="18.125" style="83" bestFit="1" customWidth="1"/>
    <col min="3" max="16384" width="9" style="83"/>
  </cols>
  <sheetData>
    <row r="1" spans="1:17" ht="15" x14ac:dyDescent="0.2">
      <c r="A1" s="133" t="s">
        <v>270</v>
      </c>
      <c r="B1" s="133"/>
      <c r="C1" s="133"/>
      <c r="D1" s="133"/>
      <c r="E1" s="133"/>
      <c r="F1" s="133"/>
      <c r="G1" s="133"/>
      <c r="H1" s="133"/>
      <c r="I1" s="13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/>
      <c r="D4" s="13"/>
      <c r="E4" s="91"/>
      <c r="F4" s="36"/>
    </row>
    <row r="5" spans="1:17" x14ac:dyDescent="0.2">
      <c r="A5" s="11" t="s">
        <v>28</v>
      </c>
      <c r="B5" s="12" t="s">
        <v>29</v>
      </c>
      <c r="C5" s="13"/>
      <c r="D5" s="13"/>
      <c r="E5" s="91"/>
      <c r="F5" s="36"/>
    </row>
    <row r="6" spans="1:17" x14ac:dyDescent="0.2">
      <c r="A6" s="11" t="s">
        <v>30</v>
      </c>
      <c r="B6" s="12" t="s">
        <v>31</v>
      </c>
      <c r="C6" s="13"/>
      <c r="D6" s="15"/>
      <c r="E6" s="91"/>
    </row>
    <row r="7" spans="1:17" x14ac:dyDescent="0.2">
      <c r="A7" s="11" t="s">
        <v>32</v>
      </c>
      <c r="B7" s="12" t="s">
        <v>33</v>
      </c>
      <c r="C7" s="13"/>
      <c r="D7" s="15"/>
      <c r="E7" s="91"/>
    </row>
    <row r="8" spans="1:17" x14ac:dyDescent="0.2">
      <c r="A8" s="11" t="s">
        <v>34</v>
      </c>
      <c r="B8" s="12" t="s">
        <v>35</v>
      </c>
      <c r="C8" s="13"/>
      <c r="D8" s="13"/>
      <c r="E8" s="91"/>
    </row>
    <row r="9" spans="1:17" x14ac:dyDescent="0.2">
      <c r="A9" s="11" t="s">
        <v>36</v>
      </c>
      <c r="B9" s="12" t="s">
        <v>37</v>
      </c>
      <c r="C9" s="13"/>
      <c r="D9" s="13"/>
      <c r="E9" s="91"/>
    </row>
    <row r="10" spans="1:17" x14ac:dyDescent="0.2">
      <c r="A10" s="11" t="s">
        <v>38</v>
      </c>
      <c r="B10" s="12" t="s">
        <v>39</v>
      </c>
      <c r="C10" s="13"/>
      <c r="D10" s="13"/>
      <c r="E10" s="91"/>
    </row>
    <row r="11" spans="1:17" x14ac:dyDescent="0.2">
      <c r="A11" s="11" t="s">
        <v>40</v>
      </c>
      <c r="B11" s="12" t="s">
        <v>41</v>
      </c>
      <c r="C11" s="13"/>
      <c r="D11" s="13"/>
      <c r="E11" s="91"/>
    </row>
    <row r="12" spans="1:17" x14ac:dyDescent="0.2">
      <c r="A12" s="11" t="s">
        <v>42</v>
      </c>
      <c r="B12" s="12" t="s">
        <v>43</v>
      </c>
      <c r="C12" s="13"/>
      <c r="D12" s="13"/>
      <c r="E12" s="91"/>
    </row>
    <row r="13" spans="1:17" x14ac:dyDescent="0.2">
      <c r="A13" s="11" t="s">
        <v>44</v>
      </c>
      <c r="B13" s="12" t="s">
        <v>45</v>
      </c>
      <c r="C13" s="13"/>
      <c r="D13" s="13"/>
      <c r="E13" s="91"/>
    </row>
    <row r="14" spans="1:17" x14ac:dyDescent="0.2">
      <c r="A14" s="11" t="s">
        <v>46</v>
      </c>
      <c r="B14" s="12" t="s">
        <v>47</v>
      </c>
      <c r="C14" s="13"/>
      <c r="D14" s="13"/>
      <c r="E14" s="91"/>
    </row>
    <row r="15" spans="1:17" x14ac:dyDescent="0.2">
      <c r="A15" s="11" t="s">
        <v>48</v>
      </c>
      <c r="B15" s="12" t="s">
        <v>49</v>
      </c>
      <c r="C15" s="13"/>
      <c r="D15" s="13"/>
      <c r="E15" s="91"/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/>
      <c r="D16" s="13"/>
      <c r="E16" s="91"/>
      <c r="G16" s="16" t="s">
        <v>2</v>
      </c>
      <c r="H16" s="17">
        <f>C20</f>
        <v>24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/>
      <c r="D17" s="13"/>
      <c r="E17" s="91"/>
      <c r="G17" s="16" t="s">
        <v>3</v>
      </c>
      <c r="H17" s="17">
        <f>D20</f>
        <v>0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/>
      <c r="D18" s="13"/>
      <c r="E18" s="91"/>
      <c r="G18" s="16" t="s">
        <v>6</v>
      </c>
      <c r="H18" s="80">
        <f>E20</f>
        <v>0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24</v>
      </c>
      <c r="D19" s="13">
        <v>0</v>
      </c>
      <c r="E19" s="34">
        <f t="shared" ref="E19:E20" si="0">D19*100/C19</f>
        <v>0</v>
      </c>
      <c r="G19" s="16" t="s">
        <v>4</v>
      </c>
      <c r="H19" s="20" t="s">
        <v>271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24</v>
      </c>
      <c r="D20" s="22">
        <f>SUM(D4:D19)</f>
        <v>0</v>
      </c>
      <c r="E20" s="34">
        <f t="shared" si="0"/>
        <v>0</v>
      </c>
      <c r="G20" s="16" t="s">
        <v>62</v>
      </c>
      <c r="H20" s="127" t="s">
        <v>70</v>
      </c>
      <c r="I20" s="128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133" t="s">
        <v>100</v>
      </c>
      <c r="B1" s="133"/>
      <c r="C1" s="133"/>
      <c r="D1" s="133"/>
      <c r="E1" s="133"/>
      <c r="F1" s="133"/>
      <c r="G1" s="133"/>
      <c r="H1" s="133"/>
      <c r="I1" s="13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>
        <v>210</v>
      </c>
      <c r="D4" s="13">
        <v>202</v>
      </c>
      <c r="E4" s="23">
        <f>D4*100/C4</f>
        <v>96.19047619047619</v>
      </c>
      <c r="F4" s="36"/>
    </row>
    <row r="5" spans="1:17" x14ac:dyDescent="0.2">
      <c r="A5" s="11" t="s">
        <v>28</v>
      </c>
      <c r="B5" s="12" t="s">
        <v>29</v>
      </c>
      <c r="C5" s="13">
        <v>257</v>
      </c>
      <c r="D5" s="13">
        <v>247</v>
      </c>
      <c r="E5" s="23">
        <f t="shared" ref="E5:E20" si="0">D5*100/C5</f>
        <v>96.108949416342412</v>
      </c>
      <c r="F5" s="36"/>
    </row>
    <row r="6" spans="1:17" x14ac:dyDescent="0.2">
      <c r="A6" s="11" t="s">
        <v>30</v>
      </c>
      <c r="B6" s="12" t="s">
        <v>31</v>
      </c>
      <c r="C6" s="13">
        <v>235</v>
      </c>
      <c r="D6" s="15">
        <v>198</v>
      </c>
      <c r="E6" s="23">
        <f t="shared" si="0"/>
        <v>84.255319148936167</v>
      </c>
    </row>
    <row r="7" spans="1:17" x14ac:dyDescent="0.2">
      <c r="A7" s="11" t="s">
        <v>32</v>
      </c>
      <c r="B7" s="12" t="s">
        <v>33</v>
      </c>
      <c r="C7" s="13">
        <v>183</v>
      </c>
      <c r="D7" s="15">
        <v>173</v>
      </c>
      <c r="E7" s="23">
        <f t="shared" si="0"/>
        <v>94.535519125683066</v>
      </c>
    </row>
    <row r="8" spans="1:17" x14ac:dyDescent="0.2">
      <c r="A8" s="11" t="s">
        <v>34</v>
      </c>
      <c r="B8" s="12" t="s">
        <v>35</v>
      </c>
      <c r="C8" s="13">
        <v>262</v>
      </c>
      <c r="D8" s="13">
        <v>217</v>
      </c>
      <c r="E8" s="23">
        <f t="shared" si="0"/>
        <v>82.824427480916029</v>
      </c>
    </row>
    <row r="9" spans="1:17" x14ac:dyDescent="0.2">
      <c r="A9" s="11" t="s">
        <v>36</v>
      </c>
      <c r="B9" s="12" t="s">
        <v>37</v>
      </c>
      <c r="C9" s="13">
        <v>514</v>
      </c>
      <c r="D9" s="13">
        <v>426</v>
      </c>
      <c r="E9" s="23">
        <f t="shared" si="0"/>
        <v>82.879377431906619</v>
      </c>
    </row>
    <row r="10" spans="1:17" x14ac:dyDescent="0.2">
      <c r="A10" s="11" t="s">
        <v>38</v>
      </c>
      <c r="B10" s="12" t="s">
        <v>39</v>
      </c>
      <c r="C10" s="13">
        <v>181</v>
      </c>
      <c r="D10" s="13">
        <v>171</v>
      </c>
      <c r="E10" s="23">
        <f t="shared" si="0"/>
        <v>94.475138121546962</v>
      </c>
    </row>
    <row r="11" spans="1:17" x14ac:dyDescent="0.2">
      <c r="A11" s="11" t="s">
        <v>40</v>
      </c>
      <c r="B11" s="12" t="s">
        <v>41</v>
      </c>
      <c r="C11" s="13">
        <v>386</v>
      </c>
      <c r="D11" s="13">
        <v>338</v>
      </c>
      <c r="E11" s="23">
        <f t="shared" si="0"/>
        <v>87.564766839378237</v>
      </c>
    </row>
    <row r="12" spans="1:17" x14ac:dyDescent="0.2">
      <c r="A12" s="11" t="s">
        <v>42</v>
      </c>
      <c r="B12" s="12" t="s">
        <v>43</v>
      </c>
      <c r="C12" s="13">
        <v>223</v>
      </c>
      <c r="D12" s="13">
        <v>218</v>
      </c>
      <c r="E12" s="23">
        <f t="shared" si="0"/>
        <v>97.757847533632287</v>
      </c>
    </row>
    <row r="13" spans="1:17" x14ac:dyDescent="0.2">
      <c r="A13" s="11" t="s">
        <v>44</v>
      </c>
      <c r="B13" s="12" t="s">
        <v>45</v>
      </c>
      <c r="C13" s="13">
        <v>185</v>
      </c>
      <c r="D13" s="13">
        <v>169</v>
      </c>
      <c r="E13" s="23">
        <f t="shared" si="0"/>
        <v>91.351351351351354</v>
      </c>
    </row>
    <row r="14" spans="1:17" x14ac:dyDescent="0.2">
      <c r="A14" s="11" t="s">
        <v>46</v>
      </c>
      <c r="B14" s="12" t="s">
        <v>47</v>
      </c>
      <c r="C14" s="13">
        <v>230</v>
      </c>
      <c r="D14" s="13">
        <v>216</v>
      </c>
      <c r="E14" s="23">
        <f t="shared" si="0"/>
        <v>93.913043478260875</v>
      </c>
    </row>
    <row r="15" spans="1:17" x14ac:dyDescent="0.2">
      <c r="A15" s="11" t="s">
        <v>48</v>
      </c>
      <c r="B15" s="12" t="s">
        <v>49</v>
      </c>
      <c r="C15" s="13">
        <v>242</v>
      </c>
      <c r="D15" s="13">
        <v>236</v>
      </c>
      <c r="E15" s="23">
        <f t="shared" si="0"/>
        <v>97.52066115702479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>
        <v>475</v>
      </c>
      <c r="D16" s="13">
        <v>444</v>
      </c>
      <c r="E16" s="23">
        <f t="shared" si="0"/>
        <v>93.473684210526315</v>
      </c>
      <c r="G16" s="16" t="s">
        <v>2</v>
      </c>
      <c r="H16" s="17">
        <f>C20</f>
        <v>5207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>
        <v>498</v>
      </c>
      <c r="D17" s="13">
        <v>457</v>
      </c>
      <c r="E17" s="23">
        <f t="shared" si="0"/>
        <v>91.767068273092363</v>
      </c>
      <c r="G17" s="16" t="s">
        <v>3</v>
      </c>
      <c r="H17" s="17">
        <f>D20</f>
        <v>4732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>
        <v>230</v>
      </c>
      <c r="D18" s="13">
        <v>226</v>
      </c>
      <c r="E18" s="23">
        <f t="shared" si="0"/>
        <v>98.260869565217391</v>
      </c>
      <c r="G18" s="16" t="s">
        <v>6</v>
      </c>
      <c r="H18" s="79">
        <f>E20</f>
        <v>90.877664682158638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896</v>
      </c>
      <c r="D19" s="13">
        <v>794</v>
      </c>
      <c r="E19" s="23">
        <f t="shared" si="0"/>
        <v>88.616071428571431</v>
      </c>
      <c r="G19" s="16" t="s">
        <v>4</v>
      </c>
      <c r="H19" s="20" t="s">
        <v>101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5207</v>
      </c>
      <c r="D20" s="22">
        <f>SUM(D4:D19)</f>
        <v>4732</v>
      </c>
      <c r="E20" s="23">
        <f t="shared" si="0"/>
        <v>90.877664682158638</v>
      </c>
      <c r="G20" s="16" t="s">
        <v>62</v>
      </c>
      <c r="H20" s="129" t="s">
        <v>63</v>
      </c>
      <c r="I20" s="130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>
      <selection activeCell="H9" sqref="H9"/>
    </sheetView>
  </sheetViews>
  <sheetFormatPr defaultRowHeight="14.25" x14ac:dyDescent="0.2"/>
  <cols>
    <col min="1" max="1" width="14.375" customWidth="1"/>
    <col min="3" max="3" width="10.125" customWidth="1"/>
    <col min="4" max="4" width="18.875" style="42" customWidth="1"/>
    <col min="9" max="10" width="8.125" bestFit="1" customWidth="1"/>
    <col min="11" max="11" width="17.625" customWidth="1"/>
  </cols>
  <sheetData>
    <row r="1" spans="1:11" x14ac:dyDescent="0.2">
      <c r="A1" s="137" t="s">
        <v>103</v>
      </c>
      <c r="B1" s="137"/>
      <c r="C1" s="137"/>
      <c r="D1" s="137"/>
      <c r="E1" s="137"/>
      <c r="F1" s="137"/>
      <c r="G1" s="137"/>
      <c r="H1" s="137"/>
    </row>
    <row r="2" spans="1:11" x14ac:dyDescent="0.2">
      <c r="A2" s="137"/>
      <c r="B2" s="137"/>
      <c r="C2" s="137"/>
      <c r="D2" s="137"/>
      <c r="E2" s="137"/>
      <c r="F2" s="137"/>
      <c r="G2" s="137"/>
      <c r="H2" s="137"/>
    </row>
    <row r="3" spans="1:11" x14ac:dyDescent="0.2">
      <c r="A3" s="44" t="s">
        <v>104</v>
      </c>
      <c r="B3" s="44" t="s">
        <v>228</v>
      </c>
      <c r="C3" s="44" t="s">
        <v>229</v>
      </c>
      <c r="D3" s="45" t="s">
        <v>109</v>
      </c>
      <c r="F3" s="124" t="s">
        <v>50</v>
      </c>
      <c r="G3" s="125"/>
      <c r="H3" s="126"/>
      <c r="I3" s="44" t="s">
        <v>228</v>
      </c>
      <c r="J3" s="44" t="s">
        <v>229</v>
      </c>
      <c r="K3" s="45" t="s">
        <v>109</v>
      </c>
    </row>
    <row r="4" spans="1:11" x14ac:dyDescent="0.2">
      <c r="A4" s="2" t="s">
        <v>105</v>
      </c>
      <c r="B4" s="2">
        <v>68</v>
      </c>
      <c r="C4" s="2">
        <v>90</v>
      </c>
      <c r="D4" s="43">
        <f>(B4-C4)/B4*100</f>
        <v>-32.352941176470587</v>
      </c>
      <c r="F4" s="16" t="s">
        <v>2</v>
      </c>
      <c r="G4" s="17">
        <v>241</v>
      </c>
      <c r="H4" s="18" t="s">
        <v>53</v>
      </c>
      <c r="I4">
        <f>B4+B5+B6+B7</f>
        <v>241</v>
      </c>
      <c r="J4">
        <f>C4+C5+C6+C7</f>
        <v>294</v>
      </c>
      <c r="K4">
        <f>(I4-J4)/I4*100</f>
        <v>-21.991701244813278</v>
      </c>
    </row>
    <row r="5" spans="1:11" x14ac:dyDescent="0.2">
      <c r="A5" s="2" t="s">
        <v>106</v>
      </c>
      <c r="B5" s="2">
        <v>67</v>
      </c>
      <c r="C5" s="2">
        <v>147</v>
      </c>
      <c r="D5" s="43">
        <f t="shared" ref="D5:D8" si="0">(B5-C5)/B5*100</f>
        <v>-119.40298507462686</v>
      </c>
      <c r="F5" s="16" t="s">
        <v>3</v>
      </c>
      <c r="G5" s="17">
        <v>294</v>
      </c>
      <c r="H5" s="18" t="s">
        <v>53</v>
      </c>
    </row>
    <row r="6" spans="1:11" x14ac:dyDescent="0.2">
      <c r="A6" s="2" t="s">
        <v>107</v>
      </c>
      <c r="B6" s="2">
        <v>54</v>
      </c>
      <c r="C6" s="2">
        <v>57</v>
      </c>
      <c r="D6" s="43">
        <f>(B6-C6)/B6*100</f>
        <v>-5.5555555555555554</v>
      </c>
      <c r="F6" s="16" t="s">
        <v>6</v>
      </c>
      <c r="G6" s="80">
        <v>-22</v>
      </c>
      <c r="H6" s="18" t="s">
        <v>58</v>
      </c>
    </row>
    <row r="7" spans="1:11" x14ac:dyDescent="0.2">
      <c r="A7" s="2" t="s">
        <v>108</v>
      </c>
      <c r="B7" s="2">
        <v>52</v>
      </c>
      <c r="C7" s="2">
        <v>0</v>
      </c>
      <c r="D7" s="43">
        <f t="shared" si="0"/>
        <v>100</v>
      </c>
      <c r="F7" s="16" t="s">
        <v>4</v>
      </c>
      <c r="G7" s="20" t="s">
        <v>69</v>
      </c>
      <c r="H7" s="21" t="s">
        <v>58</v>
      </c>
    </row>
    <row r="8" spans="1:11" x14ac:dyDescent="0.2">
      <c r="A8" s="6" t="s">
        <v>61</v>
      </c>
      <c r="B8" s="6">
        <f>SUM(B4:B7)</f>
        <v>241</v>
      </c>
      <c r="C8" s="6">
        <f t="shared" ref="C8" si="1">SUM(C4:C7)</f>
        <v>294</v>
      </c>
      <c r="D8" s="43">
        <f t="shared" si="0"/>
        <v>-21.991701244813278</v>
      </c>
      <c r="F8" s="16" t="s">
        <v>62</v>
      </c>
      <c r="G8" s="127" t="s">
        <v>70</v>
      </c>
      <c r="H8" s="128"/>
    </row>
    <row r="9" spans="1:11" x14ac:dyDescent="0.2">
      <c r="H9" s="24" t="s">
        <v>66</v>
      </c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</sheetData>
  <mergeCells count="5">
    <mergeCell ref="G8:H8"/>
    <mergeCell ref="F3:H3"/>
    <mergeCell ref="A1:H2"/>
    <mergeCell ref="A46:B46"/>
    <mergeCell ref="A47:B47"/>
  </mergeCells>
  <hyperlinks>
    <hyperlink ref="H9" location="KPI_62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N31" sqref="N31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133" t="s">
        <v>110</v>
      </c>
      <c r="B1" s="133"/>
      <c r="C1" s="133"/>
      <c r="D1" s="133"/>
      <c r="E1" s="133"/>
      <c r="F1" s="133"/>
      <c r="G1" s="133"/>
      <c r="H1" s="133"/>
      <c r="I1" s="13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/>
      <c r="D4" s="13"/>
      <c r="E4" s="14" t="e">
        <f>D4*100/C4</f>
        <v>#DIV/0!</v>
      </c>
      <c r="F4" s="36"/>
    </row>
    <row r="5" spans="1:17" x14ac:dyDescent="0.2">
      <c r="A5" s="11" t="s">
        <v>28</v>
      </c>
      <c r="B5" s="12" t="s">
        <v>29</v>
      </c>
      <c r="C5" s="13"/>
      <c r="D5" s="13"/>
      <c r="E5" s="14" t="e">
        <f t="shared" ref="E5:E20" si="0">D5*100/C5</f>
        <v>#DIV/0!</v>
      </c>
      <c r="F5" s="36"/>
    </row>
    <row r="6" spans="1:17" x14ac:dyDescent="0.2">
      <c r="A6" s="11" t="s">
        <v>30</v>
      </c>
      <c r="B6" s="12" t="s">
        <v>31</v>
      </c>
      <c r="C6" s="13"/>
      <c r="D6" s="15"/>
      <c r="E6" s="14" t="e">
        <f t="shared" si="0"/>
        <v>#DIV/0!</v>
      </c>
    </row>
    <row r="7" spans="1:17" x14ac:dyDescent="0.2">
      <c r="A7" s="11" t="s">
        <v>32</v>
      </c>
      <c r="B7" s="12" t="s">
        <v>33</v>
      </c>
      <c r="C7" s="13"/>
      <c r="D7" s="15"/>
      <c r="E7" s="14" t="e">
        <f t="shared" si="0"/>
        <v>#DIV/0!</v>
      </c>
    </row>
    <row r="8" spans="1:17" x14ac:dyDescent="0.2">
      <c r="A8" s="11" t="s">
        <v>34</v>
      </c>
      <c r="B8" s="12" t="s">
        <v>35</v>
      </c>
      <c r="C8" s="13"/>
      <c r="D8" s="13"/>
      <c r="E8" s="14" t="e">
        <f t="shared" si="0"/>
        <v>#DIV/0!</v>
      </c>
    </row>
    <row r="9" spans="1:17" x14ac:dyDescent="0.2">
      <c r="A9" s="11" t="s">
        <v>36</v>
      </c>
      <c r="B9" s="12" t="s">
        <v>37</v>
      </c>
      <c r="C9" s="13"/>
      <c r="D9" s="13"/>
      <c r="E9" s="14" t="e">
        <f t="shared" si="0"/>
        <v>#DIV/0!</v>
      </c>
    </row>
    <row r="10" spans="1:17" x14ac:dyDescent="0.2">
      <c r="A10" s="11" t="s">
        <v>38</v>
      </c>
      <c r="B10" s="12" t="s">
        <v>39</v>
      </c>
      <c r="C10" s="13"/>
      <c r="D10" s="13"/>
      <c r="E10" s="14" t="e">
        <f t="shared" si="0"/>
        <v>#DIV/0!</v>
      </c>
    </row>
    <row r="11" spans="1:17" x14ac:dyDescent="0.2">
      <c r="A11" s="11" t="s">
        <v>40</v>
      </c>
      <c r="B11" s="12" t="s">
        <v>41</v>
      </c>
      <c r="C11" s="13"/>
      <c r="D11" s="13"/>
      <c r="E11" s="14" t="e">
        <f t="shared" si="0"/>
        <v>#DIV/0!</v>
      </c>
    </row>
    <row r="12" spans="1:17" x14ac:dyDescent="0.2">
      <c r="A12" s="11" t="s">
        <v>42</v>
      </c>
      <c r="B12" s="12" t="s">
        <v>43</v>
      </c>
      <c r="C12" s="13"/>
      <c r="D12" s="13"/>
      <c r="E12" s="14" t="e">
        <f t="shared" si="0"/>
        <v>#DIV/0!</v>
      </c>
    </row>
    <row r="13" spans="1:17" x14ac:dyDescent="0.2">
      <c r="A13" s="11" t="s">
        <v>44</v>
      </c>
      <c r="B13" s="12" t="s">
        <v>45</v>
      </c>
      <c r="C13" s="13"/>
      <c r="D13" s="13"/>
      <c r="E13" s="14" t="e">
        <f t="shared" si="0"/>
        <v>#DIV/0!</v>
      </c>
    </row>
    <row r="14" spans="1:17" x14ac:dyDescent="0.2">
      <c r="A14" s="11" t="s">
        <v>46</v>
      </c>
      <c r="B14" s="12" t="s">
        <v>47</v>
      </c>
      <c r="C14" s="13"/>
      <c r="D14" s="13"/>
      <c r="E14" s="14" t="e">
        <f t="shared" si="0"/>
        <v>#DIV/0!</v>
      </c>
    </row>
    <row r="15" spans="1:17" x14ac:dyDescent="0.2">
      <c r="A15" s="11" t="s">
        <v>48</v>
      </c>
      <c r="B15" s="12" t="s">
        <v>49</v>
      </c>
      <c r="C15" s="13"/>
      <c r="D15" s="13"/>
      <c r="E15" s="14" t="e">
        <f t="shared" si="0"/>
        <v>#DIV/0!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/>
      <c r="D16" s="13"/>
      <c r="E16" s="14" t="e">
        <f t="shared" si="0"/>
        <v>#DIV/0!</v>
      </c>
      <c r="G16" s="16" t="s">
        <v>2</v>
      </c>
      <c r="H16" s="17">
        <f>C20</f>
        <v>553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/>
      <c r="D17" s="13"/>
      <c r="E17" s="14" t="e">
        <f t="shared" si="0"/>
        <v>#DIV/0!</v>
      </c>
      <c r="G17" s="16" t="s">
        <v>3</v>
      </c>
      <c r="H17" s="17">
        <f>D20</f>
        <v>1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/>
      <c r="D18" s="13"/>
      <c r="E18" s="14" t="e">
        <f t="shared" si="0"/>
        <v>#DIV/0!</v>
      </c>
      <c r="G18" s="16" t="s">
        <v>6</v>
      </c>
      <c r="H18" s="19">
        <f>E20</f>
        <v>0.18083182640144665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553</v>
      </c>
      <c r="D19" s="13">
        <v>1</v>
      </c>
      <c r="E19" s="14">
        <f t="shared" si="0"/>
        <v>0.18083182640144665</v>
      </c>
      <c r="G19" s="16" t="s">
        <v>4</v>
      </c>
      <c r="H19" s="20" t="s">
        <v>111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553</v>
      </c>
      <c r="D20" s="22">
        <f>SUM(D4:D19)</f>
        <v>1</v>
      </c>
      <c r="E20" s="23">
        <f t="shared" si="0"/>
        <v>0.18083182640144665</v>
      </c>
      <c r="G20" s="16" t="s">
        <v>62</v>
      </c>
      <c r="H20" s="129" t="s">
        <v>63</v>
      </c>
      <c r="I20" s="130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  <col min="9" max="9" width="9.75" customWidth="1"/>
  </cols>
  <sheetData>
    <row r="1" spans="1:17" ht="15" x14ac:dyDescent="0.2">
      <c r="A1" s="133" t="s">
        <v>112</v>
      </c>
      <c r="B1" s="133"/>
      <c r="C1" s="133"/>
      <c r="D1" s="133"/>
      <c r="E1" s="133"/>
      <c r="F1" s="133"/>
      <c r="G1" s="133"/>
      <c r="H1" s="133"/>
      <c r="I1" s="13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>
        <v>3180</v>
      </c>
      <c r="D4" s="13">
        <v>939</v>
      </c>
      <c r="E4" s="23">
        <f>D4*100/C4</f>
        <v>29.528301886792452</v>
      </c>
      <c r="F4" s="36"/>
    </row>
    <row r="5" spans="1:17" x14ac:dyDescent="0.2">
      <c r="A5" s="11" t="s">
        <v>28</v>
      </c>
      <c r="B5" s="12" t="s">
        <v>29</v>
      </c>
      <c r="C5" s="13">
        <v>2330</v>
      </c>
      <c r="D5" s="13">
        <v>1562</v>
      </c>
      <c r="E5" s="23">
        <f t="shared" ref="E5:E20" si="0">D5*100/C5</f>
        <v>67.038626609442062</v>
      </c>
      <c r="F5" s="36"/>
    </row>
    <row r="6" spans="1:17" x14ac:dyDescent="0.2">
      <c r="A6" s="11" t="s">
        <v>30</v>
      </c>
      <c r="B6" s="12" t="s">
        <v>31</v>
      </c>
      <c r="C6" s="13">
        <v>3504</v>
      </c>
      <c r="D6" s="15">
        <v>571</v>
      </c>
      <c r="E6" s="34">
        <f t="shared" si="0"/>
        <v>16.295662100456621</v>
      </c>
    </row>
    <row r="7" spans="1:17" x14ac:dyDescent="0.2">
      <c r="A7" s="11" t="s">
        <v>32</v>
      </c>
      <c r="B7" s="12" t="s">
        <v>33</v>
      </c>
      <c r="C7" s="13">
        <v>5102</v>
      </c>
      <c r="D7" s="15">
        <v>2601</v>
      </c>
      <c r="E7" s="23">
        <f t="shared" si="0"/>
        <v>50.980007840062719</v>
      </c>
    </row>
    <row r="8" spans="1:17" x14ac:dyDescent="0.2">
      <c r="A8" s="11" t="s">
        <v>34</v>
      </c>
      <c r="B8" s="12" t="s">
        <v>35</v>
      </c>
      <c r="C8" s="13">
        <v>2958</v>
      </c>
      <c r="D8" s="13">
        <v>646</v>
      </c>
      <c r="E8" s="23">
        <f t="shared" si="0"/>
        <v>21.839080459770116</v>
      </c>
    </row>
    <row r="9" spans="1:17" x14ac:dyDescent="0.2">
      <c r="A9" s="11" t="s">
        <v>36</v>
      </c>
      <c r="B9" s="12" t="s">
        <v>37</v>
      </c>
      <c r="C9" s="13">
        <v>6644</v>
      </c>
      <c r="D9" s="13">
        <v>2714</v>
      </c>
      <c r="E9" s="23">
        <f t="shared" si="0"/>
        <v>40.848886213124622</v>
      </c>
    </row>
    <row r="10" spans="1:17" x14ac:dyDescent="0.2">
      <c r="A10" s="11" t="s">
        <v>38</v>
      </c>
      <c r="B10" s="12" t="s">
        <v>39</v>
      </c>
      <c r="C10" s="13">
        <v>3678</v>
      </c>
      <c r="D10" s="13">
        <v>1500</v>
      </c>
      <c r="E10" s="23">
        <f t="shared" si="0"/>
        <v>40.783034257748774</v>
      </c>
    </row>
    <row r="11" spans="1:17" x14ac:dyDescent="0.2">
      <c r="A11" s="11" t="s">
        <v>40</v>
      </c>
      <c r="B11" s="12" t="s">
        <v>41</v>
      </c>
      <c r="C11" s="13">
        <v>6742</v>
      </c>
      <c r="D11" s="13">
        <v>3915</v>
      </c>
      <c r="E11" s="23">
        <f t="shared" si="0"/>
        <v>58.068822307920499</v>
      </c>
    </row>
    <row r="12" spans="1:17" x14ac:dyDescent="0.2">
      <c r="A12" s="11" t="s">
        <v>42</v>
      </c>
      <c r="B12" s="12" t="s">
        <v>43</v>
      </c>
      <c r="C12" s="13">
        <v>4226</v>
      </c>
      <c r="D12" s="13">
        <v>3674</v>
      </c>
      <c r="E12" s="23">
        <f t="shared" si="0"/>
        <v>86.938002839564604</v>
      </c>
    </row>
    <row r="13" spans="1:17" x14ac:dyDescent="0.2">
      <c r="A13" s="11" t="s">
        <v>44</v>
      </c>
      <c r="B13" s="12" t="s">
        <v>45</v>
      </c>
      <c r="C13" s="13">
        <v>3007</v>
      </c>
      <c r="D13" s="13">
        <v>1277</v>
      </c>
      <c r="E13" s="23">
        <f t="shared" si="0"/>
        <v>42.467575656800797</v>
      </c>
    </row>
    <row r="14" spans="1:17" x14ac:dyDescent="0.2">
      <c r="A14" s="11" t="s">
        <v>46</v>
      </c>
      <c r="B14" s="12" t="s">
        <v>47</v>
      </c>
      <c r="C14" s="13">
        <v>3987</v>
      </c>
      <c r="D14" s="13">
        <v>2474</v>
      </c>
      <c r="E14" s="23">
        <f t="shared" si="0"/>
        <v>62.05166792074241</v>
      </c>
    </row>
    <row r="15" spans="1:17" x14ac:dyDescent="0.2">
      <c r="A15" s="11" t="s">
        <v>48</v>
      </c>
      <c r="B15" s="12" t="s">
        <v>49</v>
      </c>
      <c r="C15" s="13">
        <v>5434</v>
      </c>
      <c r="D15" s="13">
        <v>2232</v>
      </c>
      <c r="E15" s="23">
        <f t="shared" si="0"/>
        <v>41.074714758925282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>
        <v>5070</v>
      </c>
      <c r="D16" s="13">
        <v>1676</v>
      </c>
      <c r="E16" s="23">
        <f t="shared" si="0"/>
        <v>33.057199211045365</v>
      </c>
      <c r="G16" s="16" t="s">
        <v>2</v>
      </c>
      <c r="H16" s="17">
        <f>C20</f>
        <v>182130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>
        <v>6118</v>
      </c>
      <c r="D17" s="13">
        <v>2159</v>
      </c>
      <c r="E17" s="23">
        <f t="shared" si="0"/>
        <v>35.289310232101997</v>
      </c>
      <c r="G17" s="16" t="s">
        <v>3</v>
      </c>
      <c r="H17" s="17">
        <f>D20</f>
        <v>49241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>
        <v>3872</v>
      </c>
      <c r="D18" s="13">
        <v>1333</v>
      </c>
      <c r="E18" s="23">
        <f t="shared" si="0"/>
        <v>34.426652892561982</v>
      </c>
      <c r="G18" s="16" t="s">
        <v>6</v>
      </c>
      <c r="H18" s="79">
        <f>E20</f>
        <v>27.036182946247187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116278</v>
      </c>
      <c r="D19" s="13">
        <v>19968</v>
      </c>
      <c r="E19" s="34">
        <f t="shared" si="0"/>
        <v>17.172637988269493</v>
      </c>
      <c r="G19" s="16" t="s">
        <v>4</v>
      </c>
      <c r="H19" s="20" t="s">
        <v>217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182130</v>
      </c>
      <c r="D20" s="22">
        <f>SUM(D4:D19)</f>
        <v>49241</v>
      </c>
      <c r="E20" s="23">
        <f t="shared" si="0"/>
        <v>27.036182946247187</v>
      </c>
      <c r="G20" s="16" t="s">
        <v>62</v>
      </c>
      <c r="H20" s="129" t="s">
        <v>63</v>
      </c>
      <c r="I20" s="130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31496062992125984" right="0.23622047244094491" top="0.74803149606299213" bottom="0.74803149606299213" header="0.31496062992125984" footer="0.31496062992125984"/>
  <pageSetup paperSize="9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workbookViewId="0">
      <selection activeCell="F3" sqref="F3"/>
    </sheetView>
  </sheetViews>
  <sheetFormatPr defaultRowHeight="14.25" x14ac:dyDescent="0.2"/>
  <cols>
    <col min="1" max="1" width="3.625" bestFit="1" customWidth="1"/>
    <col min="2" max="2" width="48" customWidth="1"/>
    <col min="3" max="3" width="5.5" style="1" customWidth="1"/>
    <col min="7" max="7" width="9.75" customWidth="1"/>
  </cols>
  <sheetData>
    <row r="1" spans="1:15" ht="15" customHeight="1" x14ac:dyDescent="0.2">
      <c r="A1" s="133" t="s">
        <v>114</v>
      </c>
      <c r="B1" s="133"/>
      <c r="C1" s="133"/>
      <c r="D1" s="133"/>
      <c r="E1" s="133"/>
      <c r="F1" s="133"/>
      <c r="G1" s="55"/>
      <c r="H1" s="8"/>
      <c r="I1" s="8"/>
      <c r="J1" s="8"/>
      <c r="K1" s="8"/>
      <c r="L1" s="8"/>
      <c r="M1" s="8"/>
      <c r="N1" s="8"/>
      <c r="O1" s="8"/>
    </row>
    <row r="2" spans="1:15" ht="15" x14ac:dyDescent="0.2">
      <c r="A2" s="133"/>
      <c r="B2" s="133"/>
      <c r="C2" s="133"/>
      <c r="D2" s="133"/>
      <c r="E2" s="133"/>
      <c r="F2" s="133"/>
      <c r="G2" s="55"/>
      <c r="H2" s="8"/>
      <c r="I2" s="8"/>
      <c r="J2" s="8"/>
      <c r="K2" s="8"/>
      <c r="L2" s="8"/>
      <c r="M2" s="8"/>
      <c r="N2" s="8"/>
      <c r="O2" s="8"/>
    </row>
    <row r="3" spans="1:15" x14ac:dyDescent="0.2">
      <c r="A3" s="9" t="s">
        <v>24</v>
      </c>
      <c r="B3" s="9" t="s">
        <v>123</v>
      </c>
      <c r="C3" s="10" t="s">
        <v>120</v>
      </c>
      <c r="D3" s="40"/>
      <c r="F3" s="24" t="s">
        <v>66</v>
      </c>
    </row>
    <row r="4" spans="1:15" ht="17.25" customHeight="1" x14ac:dyDescent="0.2">
      <c r="A4" s="141" t="s">
        <v>115</v>
      </c>
      <c r="B4" s="144" t="s">
        <v>124</v>
      </c>
      <c r="C4" s="147">
        <v>103</v>
      </c>
      <c r="D4" s="36"/>
    </row>
    <row r="5" spans="1:15" ht="17.25" customHeight="1" x14ac:dyDescent="0.2">
      <c r="A5" s="142"/>
      <c r="B5" s="145"/>
      <c r="C5" s="148"/>
      <c r="D5" s="36"/>
      <c r="E5" s="51"/>
      <c r="F5" s="51"/>
      <c r="G5" s="51"/>
    </row>
    <row r="6" spans="1:15" ht="17.25" customHeight="1" x14ac:dyDescent="0.2">
      <c r="A6" s="142"/>
      <c r="B6" s="145"/>
      <c r="C6" s="148"/>
      <c r="D6" s="36"/>
      <c r="E6" s="51"/>
      <c r="F6" s="51"/>
      <c r="G6" s="51"/>
    </row>
    <row r="7" spans="1:15" ht="17.25" customHeight="1" x14ac:dyDescent="0.2">
      <c r="A7" s="143"/>
      <c r="B7" s="146"/>
      <c r="C7" s="149"/>
      <c r="D7" s="36"/>
      <c r="E7" s="51"/>
      <c r="F7" s="51"/>
      <c r="G7" s="51"/>
    </row>
    <row r="8" spans="1:15" ht="17.25" customHeight="1" x14ac:dyDescent="0.2">
      <c r="A8" s="141" t="s">
        <v>116</v>
      </c>
      <c r="B8" s="144" t="s">
        <v>125</v>
      </c>
      <c r="C8" s="147">
        <v>11</v>
      </c>
      <c r="D8" s="36"/>
      <c r="E8" s="51"/>
      <c r="F8" s="51"/>
      <c r="G8" s="51"/>
    </row>
    <row r="9" spans="1:15" ht="17.25" customHeight="1" x14ac:dyDescent="0.2">
      <c r="A9" s="142"/>
      <c r="B9" s="145"/>
      <c r="C9" s="148"/>
      <c r="D9" s="36"/>
      <c r="E9" s="51"/>
      <c r="F9" s="51"/>
      <c r="G9" s="51"/>
    </row>
    <row r="10" spans="1:15" ht="17.25" customHeight="1" x14ac:dyDescent="0.2">
      <c r="A10" s="142"/>
      <c r="B10" s="145"/>
      <c r="C10" s="148"/>
      <c r="D10" s="36"/>
      <c r="E10" s="51"/>
      <c r="F10" s="51"/>
      <c r="G10" s="51"/>
    </row>
    <row r="11" spans="1:15" x14ac:dyDescent="0.2">
      <c r="A11" s="143"/>
      <c r="B11" s="146"/>
      <c r="C11" s="149"/>
      <c r="D11" s="36"/>
      <c r="E11" s="52"/>
      <c r="F11" s="52"/>
      <c r="G11" s="52"/>
    </row>
    <row r="12" spans="1:15" ht="14.25" customHeight="1" x14ac:dyDescent="0.2">
      <c r="A12" s="141" t="s">
        <v>117</v>
      </c>
      <c r="B12" s="144" t="s">
        <v>126</v>
      </c>
      <c r="C12" s="147">
        <v>5</v>
      </c>
      <c r="D12" s="36"/>
      <c r="E12" s="50"/>
      <c r="F12" s="53"/>
      <c r="G12" s="54"/>
    </row>
    <row r="13" spans="1:15" x14ac:dyDescent="0.2">
      <c r="A13" s="142"/>
      <c r="B13" s="145"/>
      <c r="C13" s="148"/>
      <c r="D13" s="36"/>
      <c r="E13" s="50"/>
      <c r="F13" s="53"/>
      <c r="G13" s="54"/>
    </row>
    <row r="14" spans="1:15" x14ac:dyDescent="0.2">
      <c r="A14" s="142"/>
      <c r="B14" s="145"/>
      <c r="C14" s="148"/>
      <c r="D14" s="36"/>
      <c r="E14" s="50"/>
      <c r="F14" s="53"/>
      <c r="G14" s="54"/>
    </row>
    <row r="15" spans="1:15" x14ac:dyDescent="0.2">
      <c r="A15" s="142"/>
      <c r="B15" s="145"/>
      <c r="C15" s="148"/>
      <c r="D15" s="36"/>
      <c r="E15" s="50"/>
      <c r="F15" s="53"/>
      <c r="G15" s="54"/>
    </row>
    <row r="16" spans="1:15" x14ac:dyDescent="0.2">
      <c r="A16" s="142"/>
      <c r="B16" s="145"/>
      <c r="C16" s="148"/>
      <c r="E16" s="52"/>
      <c r="F16" s="52"/>
      <c r="G16" s="52"/>
    </row>
    <row r="17" spans="1:7" x14ac:dyDescent="0.2">
      <c r="A17" s="142"/>
      <c r="B17" s="145"/>
      <c r="C17" s="148"/>
      <c r="E17" s="50"/>
      <c r="F17" s="53"/>
      <c r="G17" s="54"/>
    </row>
    <row r="18" spans="1:7" x14ac:dyDescent="0.2">
      <c r="A18" s="143"/>
      <c r="B18" s="146"/>
      <c r="C18" s="149"/>
      <c r="E18" s="50"/>
      <c r="F18" s="53"/>
      <c r="G18" s="54"/>
    </row>
    <row r="19" spans="1:7" x14ac:dyDescent="0.2">
      <c r="A19" s="141" t="s">
        <v>118</v>
      </c>
      <c r="B19" s="144" t="s">
        <v>127</v>
      </c>
      <c r="C19" s="147">
        <v>9</v>
      </c>
      <c r="E19" s="50"/>
      <c r="F19" s="53"/>
      <c r="G19" s="54"/>
    </row>
    <row r="20" spans="1:7" x14ac:dyDescent="0.2">
      <c r="A20" s="142"/>
      <c r="B20" s="145"/>
      <c r="C20" s="148"/>
      <c r="E20" s="50"/>
      <c r="F20" s="53"/>
      <c r="G20" s="54"/>
    </row>
    <row r="21" spans="1:7" x14ac:dyDescent="0.2">
      <c r="A21" s="142"/>
      <c r="B21" s="145"/>
      <c r="C21" s="148"/>
      <c r="E21" s="50"/>
      <c r="F21" s="53"/>
      <c r="G21" s="54"/>
    </row>
    <row r="22" spans="1:7" x14ac:dyDescent="0.2">
      <c r="A22" s="142"/>
      <c r="B22" s="145"/>
      <c r="C22" s="148"/>
      <c r="D22" s="138" t="s">
        <v>50</v>
      </c>
      <c r="E22" s="139"/>
      <c r="F22" s="140"/>
    </row>
    <row r="23" spans="1:7" x14ac:dyDescent="0.2">
      <c r="A23" s="142"/>
      <c r="B23" s="145"/>
      <c r="C23" s="148"/>
      <c r="D23" s="16" t="s">
        <v>2</v>
      </c>
      <c r="E23" s="17">
        <f>C4</f>
        <v>103</v>
      </c>
      <c r="F23" s="18" t="s">
        <v>53</v>
      </c>
    </row>
    <row r="24" spans="1:7" x14ac:dyDescent="0.2">
      <c r="A24" s="142"/>
      <c r="B24" s="145"/>
      <c r="C24" s="148"/>
      <c r="D24" s="16" t="s">
        <v>3</v>
      </c>
      <c r="E24" s="17">
        <f>C8+C19</f>
        <v>20</v>
      </c>
      <c r="F24" s="18" t="s">
        <v>53</v>
      </c>
    </row>
    <row r="25" spans="1:7" ht="18" customHeight="1" x14ac:dyDescent="0.2">
      <c r="A25" s="143"/>
      <c r="B25" s="146"/>
      <c r="C25" s="149"/>
      <c r="D25" s="16" t="s">
        <v>6</v>
      </c>
      <c r="E25" s="79">
        <f>C27</f>
        <v>19.417475728155338</v>
      </c>
      <c r="F25" s="18" t="s">
        <v>58</v>
      </c>
    </row>
    <row r="26" spans="1:7" x14ac:dyDescent="0.2">
      <c r="A26" s="152" t="s">
        <v>119</v>
      </c>
      <c r="B26" s="153"/>
      <c r="C26" s="46">
        <v>20</v>
      </c>
      <c r="D26" s="16" t="s">
        <v>4</v>
      </c>
      <c r="E26" s="20" t="s">
        <v>122</v>
      </c>
      <c r="F26" s="21" t="s">
        <v>58</v>
      </c>
    </row>
    <row r="27" spans="1:7" x14ac:dyDescent="0.2">
      <c r="A27" s="150" t="s">
        <v>121</v>
      </c>
      <c r="B27" s="151"/>
      <c r="C27" s="48">
        <f>(C8+C19)/C4*100</f>
        <v>19.417475728155338</v>
      </c>
      <c r="D27" s="16" t="s">
        <v>62</v>
      </c>
      <c r="E27" s="129" t="s">
        <v>63</v>
      </c>
      <c r="F27" s="130"/>
    </row>
    <row r="30" spans="1:7" x14ac:dyDescent="0.2">
      <c r="A30" s="121" t="s">
        <v>64</v>
      </c>
      <c r="B30" s="121"/>
      <c r="C30" s="121"/>
    </row>
    <row r="31" spans="1:7" x14ac:dyDescent="0.2">
      <c r="A31" s="122" t="s">
        <v>216</v>
      </c>
      <c r="B31" s="122"/>
      <c r="C31" s="122"/>
    </row>
    <row r="32" spans="1:7" x14ac:dyDescent="0.2">
      <c r="A32" s="49"/>
    </row>
    <row r="33" spans="1:3" x14ac:dyDescent="0.2">
      <c r="A33" s="49"/>
    </row>
    <row r="34" spans="1:3" x14ac:dyDescent="0.2">
      <c r="A34" s="49"/>
    </row>
    <row r="35" spans="1:3" x14ac:dyDescent="0.2">
      <c r="A35" s="49"/>
    </row>
    <row r="37" spans="1:3" x14ac:dyDescent="0.2">
      <c r="C37" s="47"/>
    </row>
    <row r="39" spans="1:3" x14ac:dyDescent="0.2">
      <c r="C39" s="47"/>
    </row>
    <row r="47" spans="1:3" x14ac:dyDescent="0.2">
      <c r="A47" s="122" t="s">
        <v>280</v>
      </c>
      <c r="B47" s="122"/>
    </row>
    <row r="55" spans="1:2" x14ac:dyDescent="0.2">
      <c r="A55" s="37"/>
      <c r="B55" s="37"/>
    </row>
    <row r="56" spans="1:2" x14ac:dyDescent="0.2">
      <c r="A56" s="37"/>
      <c r="B56" s="37"/>
    </row>
    <row r="57" spans="1:2" x14ac:dyDescent="0.2">
      <c r="A57" s="37"/>
      <c r="B57" s="37"/>
    </row>
    <row r="58" spans="1:2" x14ac:dyDescent="0.2">
      <c r="A58" s="37"/>
      <c r="B58" s="37"/>
    </row>
  </sheetData>
  <mergeCells count="20">
    <mergeCell ref="A12:A18"/>
    <mergeCell ref="B12:B18"/>
    <mergeCell ref="C12:C18"/>
    <mergeCell ref="A1:F2"/>
    <mergeCell ref="B4:B7"/>
    <mergeCell ref="A4:A7"/>
    <mergeCell ref="C4:C7"/>
    <mergeCell ref="A8:A11"/>
    <mergeCell ref="B8:B11"/>
    <mergeCell ref="C8:C11"/>
    <mergeCell ref="A30:C30"/>
    <mergeCell ref="D22:F22"/>
    <mergeCell ref="E27:F27"/>
    <mergeCell ref="A47:B47"/>
    <mergeCell ref="A31:C31"/>
    <mergeCell ref="A19:A25"/>
    <mergeCell ref="B19:B25"/>
    <mergeCell ref="C19:C25"/>
    <mergeCell ref="A27:B27"/>
    <mergeCell ref="A26:B26"/>
  </mergeCells>
  <hyperlinks>
    <hyperlink ref="F3" location="KPI_62!A1" display="Back"/>
    <hyperlink ref="A30:C30" r:id="rId1" display="ที่มา : HDC"/>
  </hyperlinks>
  <pageMargins left="0.25" right="0.25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D4" sqref="D4"/>
    </sheetView>
  </sheetViews>
  <sheetFormatPr defaultRowHeight="14.25" x14ac:dyDescent="0.2"/>
  <cols>
    <col min="1" max="1" width="8.5" customWidth="1"/>
    <col min="2" max="2" width="18.125" bestFit="1" customWidth="1"/>
    <col min="10" max="10" width="9" customWidth="1"/>
    <col min="11" max="11" width="19.375" customWidth="1"/>
    <col min="12" max="14" width="8.875" customWidth="1"/>
  </cols>
  <sheetData>
    <row r="1" spans="1:19" ht="15" customHeight="1" x14ac:dyDescent="0.2">
      <c r="A1" s="123" t="s">
        <v>232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19" t="s">
        <v>277</v>
      </c>
      <c r="K2" s="120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119" t="s">
        <v>281</v>
      </c>
      <c r="G3" s="120"/>
      <c r="H3" s="104"/>
      <c r="I3" s="24" t="s">
        <v>66</v>
      </c>
      <c r="J3" s="9" t="s">
        <v>24</v>
      </c>
      <c r="K3" s="10" t="s">
        <v>25</v>
      </c>
      <c r="L3" s="10" t="s">
        <v>2</v>
      </c>
      <c r="M3" s="10" t="s">
        <v>3</v>
      </c>
      <c r="N3" s="10" t="s">
        <v>6</v>
      </c>
    </row>
    <row r="4" spans="1:19" x14ac:dyDescent="0.2">
      <c r="A4" s="11" t="s">
        <v>26</v>
      </c>
      <c r="B4" s="12" t="s">
        <v>27</v>
      </c>
      <c r="C4" s="13">
        <v>48</v>
      </c>
      <c r="D4" s="13">
        <v>10</v>
      </c>
      <c r="E4" s="34">
        <f>D4*100/C4</f>
        <v>20.833333333333332</v>
      </c>
      <c r="F4" s="6" t="s">
        <v>104</v>
      </c>
      <c r="G4" s="6" t="s">
        <v>2</v>
      </c>
      <c r="H4" s="6" t="s">
        <v>3</v>
      </c>
      <c r="I4" s="6" t="s">
        <v>6</v>
      </c>
      <c r="J4" s="11" t="s">
        <v>26</v>
      </c>
      <c r="K4" s="12" t="s">
        <v>27</v>
      </c>
      <c r="L4" s="13">
        <v>37</v>
      </c>
      <c r="M4" s="13">
        <v>35</v>
      </c>
      <c r="N4" s="23">
        <f>M4*100/L4</f>
        <v>94.594594594594597</v>
      </c>
    </row>
    <row r="5" spans="1:19" x14ac:dyDescent="0.2">
      <c r="A5" s="11" t="s">
        <v>28</v>
      </c>
      <c r="B5" s="12" t="s">
        <v>29</v>
      </c>
      <c r="C5" s="13">
        <v>50</v>
      </c>
      <c r="D5" s="13">
        <v>17</v>
      </c>
      <c r="E5" s="34">
        <f t="shared" ref="E5:E20" si="0">D5*100/C5</f>
        <v>34</v>
      </c>
      <c r="F5" s="2">
        <v>1</v>
      </c>
      <c r="G5" s="2">
        <v>796</v>
      </c>
      <c r="H5" s="2">
        <v>775</v>
      </c>
      <c r="I5" s="6">
        <v>97.36</v>
      </c>
      <c r="J5" s="11" t="s">
        <v>28</v>
      </c>
      <c r="K5" s="12" t="s">
        <v>29</v>
      </c>
      <c r="L5" s="13">
        <v>47</v>
      </c>
      <c r="M5" s="13">
        <v>47</v>
      </c>
      <c r="N5" s="23">
        <f t="shared" ref="N5:N20" si="1">M5*100/L5</f>
        <v>100</v>
      </c>
    </row>
    <row r="6" spans="1:19" x14ac:dyDescent="0.2">
      <c r="A6" s="11" t="s">
        <v>30</v>
      </c>
      <c r="B6" s="12" t="s">
        <v>31</v>
      </c>
      <c r="C6" s="13">
        <v>37</v>
      </c>
      <c r="D6" s="15">
        <v>0</v>
      </c>
      <c r="E6" s="34">
        <f t="shared" si="0"/>
        <v>0</v>
      </c>
      <c r="F6" s="2">
        <v>2</v>
      </c>
      <c r="G6" s="2">
        <v>827</v>
      </c>
      <c r="H6" s="2">
        <v>777</v>
      </c>
      <c r="I6" s="6">
        <v>93.95</v>
      </c>
      <c r="J6" s="11" t="s">
        <v>30</v>
      </c>
      <c r="K6" s="12" t="s">
        <v>31</v>
      </c>
      <c r="L6" s="13">
        <v>23</v>
      </c>
      <c r="M6" s="15">
        <v>23</v>
      </c>
      <c r="N6" s="23">
        <f t="shared" si="1"/>
        <v>100</v>
      </c>
    </row>
    <row r="7" spans="1:19" x14ac:dyDescent="0.2">
      <c r="A7" s="11" t="s">
        <v>32</v>
      </c>
      <c r="B7" s="12" t="s">
        <v>33</v>
      </c>
      <c r="C7" s="13">
        <v>35</v>
      </c>
      <c r="D7" s="15">
        <v>0</v>
      </c>
      <c r="E7" s="34">
        <f t="shared" si="0"/>
        <v>0</v>
      </c>
      <c r="F7" s="2">
        <v>3</v>
      </c>
      <c r="G7" s="2">
        <v>925</v>
      </c>
      <c r="H7" s="2">
        <v>171</v>
      </c>
      <c r="I7" s="35">
        <v>18.489999999999998</v>
      </c>
      <c r="J7" s="11" t="s">
        <v>32</v>
      </c>
      <c r="K7" s="12" t="s">
        <v>33</v>
      </c>
      <c r="L7" s="13">
        <v>39</v>
      </c>
      <c r="M7" s="15">
        <v>38</v>
      </c>
      <c r="N7" s="23">
        <f t="shared" si="1"/>
        <v>97.435897435897431</v>
      </c>
    </row>
    <row r="8" spans="1:19" x14ac:dyDescent="0.2">
      <c r="A8" s="11" t="s">
        <v>34</v>
      </c>
      <c r="B8" s="12" t="s">
        <v>35</v>
      </c>
      <c r="C8" s="13">
        <v>49</v>
      </c>
      <c r="D8" s="13">
        <v>3</v>
      </c>
      <c r="E8" s="34">
        <f t="shared" si="0"/>
        <v>6.1224489795918364</v>
      </c>
      <c r="F8" s="2">
        <v>4</v>
      </c>
      <c r="G8" s="2"/>
      <c r="H8" s="2"/>
      <c r="I8" s="2"/>
      <c r="J8" s="11" t="s">
        <v>34</v>
      </c>
      <c r="K8" s="12" t="s">
        <v>35</v>
      </c>
      <c r="L8" s="13">
        <v>33</v>
      </c>
      <c r="M8" s="13">
        <v>32</v>
      </c>
      <c r="N8" s="23">
        <f t="shared" si="1"/>
        <v>96.969696969696969</v>
      </c>
    </row>
    <row r="9" spans="1:19" x14ac:dyDescent="0.2">
      <c r="A9" s="11" t="s">
        <v>36</v>
      </c>
      <c r="B9" s="12" t="s">
        <v>37</v>
      </c>
      <c r="C9" s="13">
        <v>73</v>
      </c>
      <c r="D9" s="13">
        <v>0</v>
      </c>
      <c r="E9" s="34">
        <f t="shared" si="0"/>
        <v>0</v>
      </c>
      <c r="F9" s="28" t="s">
        <v>61</v>
      </c>
      <c r="G9" s="106">
        <f>SUM(G5:G8)</f>
        <v>2548</v>
      </c>
      <c r="H9" s="106">
        <f>SUM(H5:H8)</f>
        <v>1723</v>
      </c>
      <c r="I9" s="107">
        <f>H9*100/G9</f>
        <v>67.621664050235481</v>
      </c>
      <c r="J9" s="11" t="s">
        <v>36</v>
      </c>
      <c r="K9" s="12" t="s">
        <v>37</v>
      </c>
      <c r="L9" s="13">
        <v>65</v>
      </c>
      <c r="M9" s="13">
        <v>63</v>
      </c>
      <c r="N9" s="23">
        <f t="shared" si="1"/>
        <v>96.92307692307692</v>
      </c>
    </row>
    <row r="10" spans="1:19" x14ac:dyDescent="0.2">
      <c r="A10" s="11" t="s">
        <v>38</v>
      </c>
      <c r="B10" s="12" t="s">
        <v>39</v>
      </c>
      <c r="C10" s="13">
        <v>37</v>
      </c>
      <c r="D10" s="13">
        <v>0</v>
      </c>
      <c r="E10" s="34">
        <f t="shared" si="0"/>
        <v>0</v>
      </c>
      <c r="J10" s="11" t="s">
        <v>38</v>
      </c>
      <c r="K10" s="12" t="s">
        <v>39</v>
      </c>
      <c r="L10" s="13">
        <v>40</v>
      </c>
      <c r="M10" s="13">
        <v>40</v>
      </c>
      <c r="N10" s="23">
        <f t="shared" si="1"/>
        <v>100</v>
      </c>
    </row>
    <row r="11" spans="1:19" x14ac:dyDescent="0.2">
      <c r="A11" s="11" t="s">
        <v>40</v>
      </c>
      <c r="B11" s="12" t="s">
        <v>41</v>
      </c>
      <c r="C11" s="13">
        <v>59</v>
      </c>
      <c r="D11" s="13">
        <v>12</v>
      </c>
      <c r="E11" s="34">
        <f t="shared" si="0"/>
        <v>20.338983050847457</v>
      </c>
      <c r="J11" s="11" t="s">
        <v>40</v>
      </c>
      <c r="K11" s="12" t="s">
        <v>41</v>
      </c>
      <c r="L11" s="13">
        <v>59</v>
      </c>
      <c r="M11" s="13">
        <v>59</v>
      </c>
      <c r="N11" s="23">
        <f t="shared" si="1"/>
        <v>100</v>
      </c>
    </row>
    <row r="12" spans="1:19" x14ac:dyDescent="0.2">
      <c r="A12" s="11" t="s">
        <v>42</v>
      </c>
      <c r="B12" s="12" t="s">
        <v>43</v>
      </c>
      <c r="C12" s="13">
        <v>41</v>
      </c>
      <c r="D12" s="13">
        <v>10</v>
      </c>
      <c r="E12" s="34">
        <f t="shared" si="0"/>
        <v>24.390243902439025</v>
      </c>
      <c r="J12" s="11" t="s">
        <v>42</v>
      </c>
      <c r="K12" s="12" t="s">
        <v>43</v>
      </c>
      <c r="L12" s="13">
        <v>54</v>
      </c>
      <c r="M12" s="13">
        <v>54</v>
      </c>
      <c r="N12" s="23">
        <f t="shared" si="1"/>
        <v>100</v>
      </c>
    </row>
    <row r="13" spans="1:19" x14ac:dyDescent="0.2">
      <c r="A13" s="11" t="s">
        <v>44</v>
      </c>
      <c r="B13" s="12" t="s">
        <v>45</v>
      </c>
      <c r="C13" s="13">
        <v>31</v>
      </c>
      <c r="D13" s="13">
        <v>10</v>
      </c>
      <c r="E13" s="34">
        <f t="shared" si="0"/>
        <v>32.258064516129032</v>
      </c>
      <c r="J13" s="11" t="s">
        <v>44</v>
      </c>
      <c r="K13" s="12" t="s">
        <v>45</v>
      </c>
      <c r="L13" s="13">
        <v>35</v>
      </c>
      <c r="M13" s="13">
        <v>35</v>
      </c>
      <c r="N13" s="23">
        <f t="shared" si="1"/>
        <v>100</v>
      </c>
    </row>
    <row r="14" spans="1:19" x14ac:dyDescent="0.2">
      <c r="A14" s="11" t="s">
        <v>46</v>
      </c>
      <c r="B14" s="12" t="s">
        <v>47</v>
      </c>
      <c r="C14" s="13">
        <v>65</v>
      </c>
      <c r="D14" s="13">
        <v>4</v>
      </c>
      <c r="E14" s="34">
        <f t="shared" si="0"/>
        <v>6.1538461538461542</v>
      </c>
      <c r="J14" s="11" t="s">
        <v>46</v>
      </c>
      <c r="K14" s="12" t="s">
        <v>47</v>
      </c>
      <c r="L14" s="13">
        <v>57</v>
      </c>
      <c r="M14" s="13">
        <v>53</v>
      </c>
      <c r="N14" s="23">
        <f t="shared" si="1"/>
        <v>92.982456140350877</v>
      </c>
    </row>
    <row r="15" spans="1:19" x14ac:dyDescent="0.2">
      <c r="A15" s="11" t="s">
        <v>48</v>
      </c>
      <c r="B15" s="12" t="s">
        <v>49</v>
      </c>
      <c r="C15" s="13">
        <v>48</v>
      </c>
      <c r="D15" s="13">
        <v>2</v>
      </c>
      <c r="E15" s="34">
        <f t="shared" si="0"/>
        <v>4.166666666666667</v>
      </c>
      <c r="G15" s="124" t="s">
        <v>50</v>
      </c>
      <c r="H15" s="125"/>
      <c r="I15" s="126"/>
      <c r="J15" s="11" t="s">
        <v>48</v>
      </c>
      <c r="K15" s="12" t="s">
        <v>49</v>
      </c>
      <c r="L15" s="13">
        <v>40</v>
      </c>
      <c r="M15" s="13">
        <v>21</v>
      </c>
      <c r="N15" s="23">
        <f t="shared" si="1"/>
        <v>52.5</v>
      </c>
    </row>
    <row r="16" spans="1:19" x14ac:dyDescent="0.2">
      <c r="A16" s="11" t="s">
        <v>51</v>
      </c>
      <c r="B16" s="12" t="s">
        <v>52</v>
      </c>
      <c r="C16" s="13">
        <v>74</v>
      </c>
      <c r="D16" s="13">
        <v>11</v>
      </c>
      <c r="E16" s="34">
        <f t="shared" si="0"/>
        <v>14.864864864864865</v>
      </c>
      <c r="G16" s="16" t="s">
        <v>2</v>
      </c>
      <c r="H16" s="17">
        <f>C20</f>
        <v>925</v>
      </c>
      <c r="I16" s="18" t="s">
        <v>53</v>
      </c>
      <c r="J16" s="11" t="s">
        <v>51</v>
      </c>
      <c r="K16" s="12" t="s">
        <v>52</v>
      </c>
      <c r="L16" s="13">
        <v>66</v>
      </c>
      <c r="M16" s="13">
        <v>51</v>
      </c>
      <c r="N16" s="23">
        <f t="shared" si="1"/>
        <v>77.272727272727266</v>
      </c>
    </row>
    <row r="17" spans="1:14" x14ac:dyDescent="0.2">
      <c r="A17" s="11" t="s">
        <v>54</v>
      </c>
      <c r="B17" s="12" t="s">
        <v>55</v>
      </c>
      <c r="C17" s="13">
        <v>62</v>
      </c>
      <c r="D17" s="13">
        <v>29</v>
      </c>
      <c r="E17" s="34">
        <f t="shared" si="0"/>
        <v>46.774193548387096</v>
      </c>
      <c r="G17" s="16" t="s">
        <v>3</v>
      </c>
      <c r="H17" s="17">
        <f>D20</f>
        <v>171</v>
      </c>
      <c r="I17" s="18" t="s">
        <v>53</v>
      </c>
      <c r="J17" s="11" t="s">
        <v>54</v>
      </c>
      <c r="K17" s="12" t="s">
        <v>55</v>
      </c>
      <c r="L17" s="13">
        <v>35</v>
      </c>
      <c r="M17" s="13">
        <v>31</v>
      </c>
      <c r="N17" s="23">
        <f t="shared" si="1"/>
        <v>88.571428571428569</v>
      </c>
    </row>
    <row r="18" spans="1:14" x14ac:dyDescent="0.2">
      <c r="A18" s="11" t="s">
        <v>56</v>
      </c>
      <c r="B18" s="12" t="s">
        <v>57</v>
      </c>
      <c r="C18" s="13">
        <v>60</v>
      </c>
      <c r="D18" s="13">
        <v>20</v>
      </c>
      <c r="E18" s="34">
        <f t="shared" si="0"/>
        <v>33.333333333333336</v>
      </c>
      <c r="G18" s="16" t="s">
        <v>6</v>
      </c>
      <c r="H18" s="80">
        <f>E20</f>
        <v>18.486486486486488</v>
      </c>
      <c r="I18" s="18" t="s">
        <v>58</v>
      </c>
      <c r="J18" s="11" t="s">
        <v>56</v>
      </c>
      <c r="K18" s="12" t="s">
        <v>57</v>
      </c>
      <c r="L18" s="13">
        <v>55</v>
      </c>
      <c r="M18" s="13">
        <v>55</v>
      </c>
      <c r="N18" s="23">
        <f t="shared" si="1"/>
        <v>100</v>
      </c>
    </row>
    <row r="19" spans="1:14" x14ac:dyDescent="0.2">
      <c r="A19" s="11" t="s">
        <v>59</v>
      </c>
      <c r="B19" s="12" t="s">
        <v>60</v>
      </c>
      <c r="C19" s="13">
        <v>156</v>
      </c>
      <c r="D19" s="13">
        <v>43</v>
      </c>
      <c r="E19" s="34">
        <f t="shared" si="0"/>
        <v>27.564102564102566</v>
      </c>
      <c r="G19" s="16" t="s">
        <v>4</v>
      </c>
      <c r="H19" s="20" t="s">
        <v>235</v>
      </c>
      <c r="I19" s="21" t="s">
        <v>58</v>
      </c>
      <c r="J19" s="11" t="s">
        <v>59</v>
      </c>
      <c r="K19" s="12" t="s">
        <v>60</v>
      </c>
      <c r="L19" s="13">
        <v>142</v>
      </c>
      <c r="M19" s="13">
        <v>140</v>
      </c>
      <c r="N19" s="23">
        <f t="shared" si="1"/>
        <v>98.591549295774641</v>
      </c>
    </row>
    <row r="20" spans="1:14" x14ac:dyDescent="0.2">
      <c r="A20" s="118" t="s">
        <v>61</v>
      </c>
      <c r="B20" s="118"/>
      <c r="C20" s="22">
        <f>SUM(C4:C19)</f>
        <v>925</v>
      </c>
      <c r="D20" s="22">
        <f>SUM(D4:D19)</f>
        <v>171</v>
      </c>
      <c r="E20" s="34">
        <f t="shared" si="0"/>
        <v>18.486486486486488</v>
      </c>
      <c r="G20" s="16" t="s">
        <v>62</v>
      </c>
      <c r="H20" s="127" t="s">
        <v>70</v>
      </c>
      <c r="I20" s="128"/>
      <c r="J20" s="118" t="s">
        <v>61</v>
      </c>
      <c r="K20" s="118"/>
      <c r="L20" s="22">
        <f>SUM(L4:L19)</f>
        <v>827</v>
      </c>
      <c r="M20" s="22">
        <f>SUM(M4:M19)</f>
        <v>777</v>
      </c>
      <c r="N20" s="23">
        <f t="shared" si="1"/>
        <v>93.954050785973394</v>
      </c>
    </row>
    <row r="22" spans="1:14" ht="15" x14ac:dyDescent="0.2">
      <c r="J22" s="119" t="s">
        <v>276</v>
      </c>
      <c r="K22" s="120"/>
      <c r="L22" s="8"/>
      <c r="M22" s="8"/>
      <c r="N22" s="8"/>
    </row>
    <row r="23" spans="1:14" x14ac:dyDescent="0.2">
      <c r="J23" s="9" t="s">
        <v>24</v>
      </c>
      <c r="K23" s="10" t="s">
        <v>25</v>
      </c>
      <c r="L23" s="10" t="s">
        <v>2</v>
      </c>
      <c r="M23" s="10" t="s">
        <v>3</v>
      </c>
      <c r="N23" s="10" t="s">
        <v>6</v>
      </c>
    </row>
    <row r="24" spans="1:14" x14ac:dyDescent="0.2">
      <c r="J24" s="11" t="s">
        <v>26</v>
      </c>
      <c r="K24" s="12" t="s">
        <v>27</v>
      </c>
      <c r="L24" s="13">
        <v>39</v>
      </c>
      <c r="M24" s="13">
        <v>39</v>
      </c>
      <c r="N24" s="23">
        <f>M24*100/L24</f>
        <v>100</v>
      </c>
    </row>
    <row r="25" spans="1:14" x14ac:dyDescent="0.2">
      <c r="J25" s="11" t="s">
        <v>28</v>
      </c>
      <c r="K25" s="12" t="s">
        <v>29</v>
      </c>
      <c r="L25" s="13">
        <v>60</v>
      </c>
      <c r="M25" s="13">
        <v>60</v>
      </c>
      <c r="N25" s="23">
        <f t="shared" ref="N25:N40" si="2">M25*100/L25</f>
        <v>100</v>
      </c>
    </row>
    <row r="26" spans="1:14" x14ac:dyDescent="0.2">
      <c r="J26" s="11" t="s">
        <v>30</v>
      </c>
      <c r="K26" s="12" t="s">
        <v>31</v>
      </c>
      <c r="L26" s="13">
        <v>24</v>
      </c>
      <c r="M26" s="15">
        <v>22</v>
      </c>
      <c r="N26" s="23">
        <f t="shared" si="2"/>
        <v>91.666666666666671</v>
      </c>
    </row>
    <row r="27" spans="1:14" x14ac:dyDescent="0.2">
      <c r="J27" s="11" t="s">
        <v>32</v>
      </c>
      <c r="K27" s="12" t="s">
        <v>33</v>
      </c>
      <c r="L27" s="13">
        <v>35</v>
      </c>
      <c r="M27" s="15">
        <v>31</v>
      </c>
      <c r="N27" s="23">
        <f t="shared" si="2"/>
        <v>88.571428571428569</v>
      </c>
    </row>
    <row r="28" spans="1:14" x14ac:dyDescent="0.2">
      <c r="J28" s="11" t="s">
        <v>34</v>
      </c>
      <c r="K28" s="12" t="s">
        <v>35</v>
      </c>
      <c r="L28" s="13">
        <v>39</v>
      </c>
      <c r="M28" s="13">
        <v>39</v>
      </c>
      <c r="N28" s="23">
        <f t="shared" si="2"/>
        <v>100</v>
      </c>
    </row>
    <row r="29" spans="1:14" x14ac:dyDescent="0.2">
      <c r="J29" s="11" t="s">
        <v>36</v>
      </c>
      <c r="K29" s="12" t="s">
        <v>37</v>
      </c>
      <c r="L29" s="13">
        <v>79</v>
      </c>
      <c r="M29" s="13">
        <v>78</v>
      </c>
      <c r="N29" s="23">
        <f t="shared" si="2"/>
        <v>98.734177215189874</v>
      </c>
    </row>
    <row r="30" spans="1:14" x14ac:dyDescent="0.2">
      <c r="B30" s="122"/>
      <c r="C30" s="122"/>
      <c r="J30" s="11" t="s">
        <v>38</v>
      </c>
      <c r="K30" s="12" t="s">
        <v>39</v>
      </c>
      <c r="L30" s="13">
        <v>42</v>
      </c>
      <c r="M30" s="13">
        <v>42</v>
      </c>
      <c r="N30" s="23">
        <f t="shared" si="2"/>
        <v>100</v>
      </c>
    </row>
    <row r="31" spans="1:14" x14ac:dyDescent="0.2">
      <c r="J31" s="11" t="s">
        <v>40</v>
      </c>
      <c r="K31" s="12" t="s">
        <v>41</v>
      </c>
      <c r="L31" s="13">
        <v>55</v>
      </c>
      <c r="M31" s="13">
        <v>55</v>
      </c>
      <c r="N31" s="23">
        <f t="shared" si="2"/>
        <v>100</v>
      </c>
    </row>
    <row r="32" spans="1:14" x14ac:dyDescent="0.2">
      <c r="B32" s="122"/>
      <c r="C32" s="122"/>
      <c r="J32" s="11" t="s">
        <v>42</v>
      </c>
      <c r="K32" s="12" t="s">
        <v>43</v>
      </c>
      <c r="L32" s="13">
        <v>42</v>
      </c>
      <c r="M32" s="13">
        <v>42</v>
      </c>
      <c r="N32" s="23">
        <f t="shared" si="2"/>
        <v>100</v>
      </c>
    </row>
    <row r="33" spans="1:14" x14ac:dyDescent="0.2">
      <c r="J33" s="11" t="s">
        <v>44</v>
      </c>
      <c r="K33" s="12" t="s">
        <v>45</v>
      </c>
      <c r="L33" s="13">
        <v>19</v>
      </c>
      <c r="M33" s="13">
        <v>19</v>
      </c>
      <c r="N33" s="23">
        <f t="shared" si="2"/>
        <v>100</v>
      </c>
    </row>
    <row r="34" spans="1:14" x14ac:dyDescent="0.2">
      <c r="J34" s="11" t="s">
        <v>46</v>
      </c>
      <c r="K34" s="12" t="s">
        <v>47</v>
      </c>
      <c r="L34" s="13">
        <v>43</v>
      </c>
      <c r="M34" s="13">
        <v>42</v>
      </c>
      <c r="N34" s="23">
        <f t="shared" si="2"/>
        <v>97.674418604651166</v>
      </c>
    </row>
    <row r="35" spans="1:14" x14ac:dyDescent="0.2">
      <c r="J35" s="11" t="s">
        <v>48</v>
      </c>
      <c r="K35" s="12" t="s">
        <v>49</v>
      </c>
      <c r="L35" s="13">
        <v>43</v>
      </c>
      <c r="M35" s="13">
        <v>38</v>
      </c>
      <c r="N35" s="23">
        <f t="shared" si="2"/>
        <v>88.372093023255815</v>
      </c>
    </row>
    <row r="36" spans="1:14" x14ac:dyDescent="0.2">
      <c r="J36" s="11" t="s">
        <v>51</v>
      </c>
      <c r="K36" s="12" t="s">
        <v>52</v>
      </c>
      <c r="L36" s="13">
        <v>71</v>
      </c>
      <c r="M36" s="13">
        <v>67</v>
      </c>
      <c r="N36" s="23">
        <f t="shared" si="2"/>
        <v>94.366197183098592</v>
      </c>
    </row>
    <row r="37" spans="1:14" x14ac:dyDescent="0.2">
      <c r="J37" s="11" t="s">
        <v>54</v>
      </c>
      <c r="K37" s="12" t="s">
        <v>55</v>
      </c>
      <c r="L37" s="13">
        <v>31</v>
      </c>
      <c r="M37" s="13">
        <v>30</v>
      </c>
      <c r="N37" s="23">
        <f t="shared" si="2"/>
        <v>96.774193548387103</v>
      </c>
    </row>
    <row r="38" spans="1:14" x14ac:dyDescent="0.2">
      <c r="J38" s="11" t="s">
        <v>56</v>
      </c>
      <c r="K38" s="12" t="s">
        <v>57</v>
      </c>
      <c r="L38" s="13">
        <v>57</v>
      </c>
      <c r="M38" s="13">
        <v>55</v>
      </c>
      <c r="N38" s="23">
        <f t="shared" si="2"/>
        <v>96.491228070175438</v>
      </c>
    </row>
    <row r="39" spans="1:14" x14ac:dyDescent="0.2">
      <c r="J39" s="11" t="s">
        <v>59</v>
      </c>
      <c r="K39" s="12" t="s">
        <v>60</v>
      </c>
      <c r="L39" s="13">
        <v>117</v>
      </c>
      <c r="M39" s="13">
        <v>116</v>
      </c>
      <c r="N39" s="23">
        <f t="shared" si="2"/>
        <v>99.145299145299148</v>
      </c>
    </row>
    <row r="40" spans="1:14" x14ac:dyDescent="0.2">
      <c r="J40" s="118" t="s">
        <v>61</v>
      </c>
      <c r="K40" s="118"/>
      <c r="L40" s="22">
        <f>SUM(L24:L39)</f>
        <v>796</v>
      </c>
      <c r="M40" s="22">
        <f>SUM(M24:M39)</f>
        <v>775</v>
      </c>
      <c r="N40" s="23">
        <f t="shared" si="2"/>
        <v>97.361809045226124</v>
      </c>
    </row>
    <row r="41" spans="1:14" x14ac:dyDescent="0.2">
      <c r="J41" s="108"/>
      <c r="K41" s="108"/>
      <c r="L41" s="108"/>
      <c r="M41" s="108"/>
      <c r="N41" s="108"/>
    </row>
    <row r="46" spans="1:14" x14ac:dyDescent="0.2">
      <c r="A46" s="121" t="s">
        <v>64</v>
      </c>
      <c r="B46" s="121"/>
    </row>
    <row r="47" spans="1:14" x14ac:dyDescent="0.2">
      <c r="A47" s="122" t="s">
        <v>280</v>
      </c>
      <c r="B47" s="122"/>
    </row>
  </sheetData>
  <mergeCells count="13">
    <mergeCell ref="J20:K20"/>
    <mergeCell ref="J2:K2"/>
    <mergeCell ref="A46:B46"/>
    <mergeCell ref="A47:B47"/>
    <mergeCell ref="A1:I2"/>
    <mergeCell ref="G15:I15"/>
    <mergeCell ref="A20:B20"/>
    <mergeCell ref="H20:I20"/>
    <mergeCell ref="B30:C30"/>
    <mergeCell ref="B32:C32"/>
    <mergeCell ref="F3:G3"/>
    <mergeCell ref="J22:K22"/>
    <mergeCell ref="J40:K40"/>
  </mergeCells>
  <hyperlinks>
    <hyperlink ref="A46:B46" r:id="rId1" display="ที่มา : HDC"/>
    <hyperlink ref="I3" location="KPI_62!A1" display="Back"/>
  </hyperlinks>
  <pageMargins left="0.7" right="0.7" top="0.75" bottom="0.75" header="0.3" footer="0.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I3" sqref="I3"/>
    </sheetView>
  </sheetViews>
  <sheetFormatPr defaultRowHeight="14.25" x14ac:dyDescent="0.2"/>
  <cols>
    <col min="1" max="1" width="8.5" style="86" customWidth="1"/>
    <col min="2" max="2" width="18.125" style="86" bestFit="1" customWidth="1"/>
    <col min="3" max="8" width="9" style="86"/>
    <col min="9" max="9" width="9.75" style="86" customWidth="1"/>
    <col min="10" max="16384" width="9" style="86"/>
  </cols>
  <sheetData>
    <row r="1" spans="1:17" ht="15" x14ac:dyDescent="0.2">
      <c r="A1" s="133" t="s">
        <v>273</v>
      </c>
      <c r="B1" s="133"/>
      <c r="C1" s="133"/>
      <c r="D1" s="133"/>
      <c r="E1" s="133"/>
      <c r="F1" s="133"/>
      <c r="G1" s="133"/>
      <c r="H1" s="133"/>
      <c r="I1" s="13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/>
      <c r="D4" s="13"/>
      <c r="E4" s="34" t="e">
        <f>D4*100/C4</f>
        <v>#DIV/0!</v>
      </c>
      <c r="F4" s="36"/>
    </row>
    <row r="5" spans="1:17" x14ac:dyDescent="0.2">
      <c r="A5" s="11" t="s">
        <v>28</v>
      </c>
      <c r="B5" s="12" t="s">
        <v>29</v>
      </c>
      <c r="C5" s="13"/>
      <c r="D5" s="13"/>
      <c r="E5" s="34" t="e">
        <f t="shared" ref="E5:E20" si="0">D5*100/C5</f>
        <v>#DIV/0!</v>
      </c>
      <c r="F5" s="36"/>
    </row>
    <row r="6" spans="1:17" x14ac:dyDescent="0.2">
      <c r="A6" s="11" t="s">
        <v>30</v>
      </c>
      <c r="B6" s="12" t="s">
        <v>31</v>
      </c>
      <c r="C6" s="13"/>
      <c r="D6" s="15"/>
      <c r="E6" s="34" t="e">
        <f t="shared" si="0"/>
        <v>#DIV/0!</v>
      </c>
    </row>
    <row r="7" spans="1:17" x14ac:dyDescent="0.2">
      <c r="A7" s="11" t="s">
        <v>32</v>
      </c>
      <c r="B7" s="12" t="s">
        <v>33</v>
      </c>
      <c r="C7" s="13"/>
      <c r="D7" s="15"/>
      <c r="E7" s="34" t="e">
        <f t="shared" si="0"/>
        <v>#DIV/0!</v>
      </c>
    </row>
    <row r="8" spans="1:17" x14ac:dyDescent="0.2">
      <c r="A8" s="11" t="s">
        <v>34</v>
      </c>
      <c r="B8" s="12" t="s">
        <v>35</v>
      </c>
      <c r="C8" s="13"/>
      <c r="D8" s="13"/>
      <c r="E8" s="34" t="e">
        <f t="shared" si="0"/>
        <v>#DIV/0!</v>
      </c>
    </row>
    <row r="9" spans="1:17" x14ac:dyDescent="0.2">
      <c r="A9" s="11" t="s">
        <v>36</v>
      </c>
      <c r="B9" s="12" t="s">
        <v>37</v>
      </c>
      <c r="C9" s="13"/>
      <c r="D9" s="13"/>
      <c r="E9" s="34" t="e">
        <f t="shared" si="0"/>
        <v>#DIV/0!</v>
      </c>
    </row>
    <row r="10" spans="1:17" x14ac:dyDescent="0.2">
      <c r="A10" s="11" t="s">
        <v>38</v>
      </c>
      <c r="B10" s="12" t="s">
        <v>39</v>
      </c>
      <c r="C10" s="13"/>
      <c r="D10" s="13"/>
      <c r="E10" s="34" t="e">
        <f t="shared" si="0"/>
        <v>#DIV/0!</v>
      </c>
    </row>
    <row r="11" spans="1:17" x14ac:dyDescent="0.2">
      <c r="A11" s="11" t="s">
        <v>40</v>
      </c>
      <c r="B11" s="12" t="s">
        <v>41</v>
      </c>
      <c r="C11" s="13"/>
      <c r="D11" s="13"/>
      <c r="E11" s="34" t="e">
        <f t="shared" si="0"/>
        <v>#DIV/0!</v>
      </c>
    </row>
    <row r="12" spans="1:17" x14ac:dyDescent="0.2">
      <c r="A12" s="11" t="s">
        <v>42</v>
      </c>
      <c r="B12" s="12" t="s">
        <v>43</v>
      </c>
      <c r="C12" s="13"/>
      <c r="D12" s="13"/>
      <c r="E12" s="34" t="e">
        <f t="shared" si="0"/>
        <v>#DIV/0!</v>
      </c>
    </row>
    <row r="13" spans="1:17" x14ac:dyDescent="0.2">
      <c r="A13" s="11" t="s">
        <v>44</v>
      </c>
      <c r="B13" s="12" t="s">
        <v>45</v>
      </c>
      <c r="C13" s="13"/>
      <c r="D13" s="13"/>
      <c r="E13" s="34" t="e">
        <f t="shared" si="0"/>
        <v>#DIV/0!</v>
      </c>
    </row>
    <row r="14" spans="1:17" x14ac:dyDescent="0.2">
      <c r="A14" s="11" t="s">
        <v>46</v>
      </c>
      <c r="B14" s="12" t="s">
        <v>47</v>
      </c>
      <c r="C14" s="13"/>
      <c r="D14" s="13"/>
      <c r="E14" s="34" t="e">
        <f t="shared" si="0"/>
        <v>#DIV/0!</v>
      </c>
    </row>
    <row r="15" spans="1:17" x14ac:dyDescent="0.2">
      <c r="A15" s="11" t="s">
        <v>48</v>
      </c>
      <c r="B15" s="12" t="s">
        <v>49</v>
      </c>
      <c r="C15" s="13"/>
      <c r="D15" s="13"/>
      <c r="E15" s="34" t="e">
        <f t="shared" si="0"/>
        <v>#DIV/0!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/>
      <c r="D16" s="13"/>
      <c r="E16" s="34" t="e">
        <f t="shared" si="0"/>
        <v>#DIV/0!</v>
      </c>
      <c r="G16" s="16" t="s">
        <v>2</v>
      </c>
      <c r="H16" s="17">
        <f>C20</f>
        <v>108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/>
      <c r="D17" s="13"/>
      <c r="E17" s="34" t="e">
        <f t="shared" si="0"/>
        <v>#DIV/0!</v>
      </c>
      <c r="G17" s="16" t="s">
        <v>3</v>
      </c>
      <c r="H17" s="17">
        <f>D20</f>
        <v>20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/>
      <c r="D18" s="13"/>
      <c r="E18" s="34" t="e">
        <f t="shared" si="0"/>
        <v>#DIV/0!</v>
      </c>
      <c r="G18" s="16" t="s">
        <v>6</v>
      </c>
      <c r="H18" s="80">
        <f>E20</f>
        <v>18.518518518518519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108</v>
      </c>
      <c r="D19" s="13">
        <v>20</v>
      </c>
      <c r="E19" s="34">
        <f t="shared" si="0"/>
        <v>18.518518518518519</v>
      </c>
      <c r="G19" s="16" t="s">
        <v>4</v>
      </c>
      <c r="H19" s="20" t="s">
        <v>274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108</v>
      </c>
      <c r="D20" s="22">
        <f>SUM(D4:D19)</f>
        <v>20</v>
      </c>
      <c r="E20" s="34">
        <f t="shared" si="0"/>
        <v>18.518518518518519</v>
      </c>
      <c r="G20" s="16" t="s">
        <v>62</v>
      </c>
      <c r="H20" s="127" t="s">
        <v>70</v>
      </c>
      <c r="I20" s="128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  <col min="9" max="9" width="9.75" customWidth="1"/>
  </cols>
  <sheetData>
    <row r="1" spans="1:17" ht="15" x14ac:dyDescent="0.2">
      <c r="A1" s="133" t="s">
        <v>128</v>
      </c>
      <c r="B1" s="133"/>
      <c r="C1" s="133"/>
      <c r="D1" s="133"/>
      <c r="E1" s="133"/>
      <c r="F1" s="133"/>
      <c r="G1" s="133"/>
      <c r="H1" s="133"/>
      <c r="I1" s="13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/>
      <c r="D4" s="13"/>
      <c r="E4" s="14" t="e">
        <f>D4*100/C4</f>
        <v>#DIV/0!</v>
      </c>
      <c r="F4" s="36"/>
    </row>
    <row r="5" spans="1:17" x14ac:dyDescent="0.2">
      <c r="A5" s="11" t="s">
        <v>28</v>
      </c>
      <c r="B5" s="12" t="s">
        <v>29</v>
      </c>
      <c r="C5" s="13"/>
      <c r="D5" s="13"/>
      <c r="E5" s="14" t="e">
        <f t="shared" ref="E5:E20" si="0">D5*100/C5</f>
        <v>#DIV/0!</v>
      </c>
      <c r="F5" s="36"/>
    </row>
    <row r="6" spans="1:17" x14ac:dyDescent="0.2">
      <c r="A6" s="11" t="s">
        <v>30</v>
      </c>
      <c r="B6" s="12" t="s">
        <v>31</v>
      </c>
      <c r="C6" s="13"/>
      <c r="D6" s="15"/>
      <c r="E6" s="14" t="e">
        <f t="shared" si="0"/>
        <v>#DIV/0!</v>
      </c>
    </row>
    <row r="7" spans="1:17" x14ac:dyDescent="0.2">
      <c r="A7" s="11" t="s">
        <v>32</v>
      </c>
      <c r="B7" s="12" t="s">
        <v>33</v>
      </c>
      <c r="C7" s="13"/>
      <c r="D7" s="15"/>
      <c r="E7" s="14" t="e">
        <f t="shared" si="0"/>
        <v>#DIV/0!</v>
      </c>
    </row>
    <row r="8" spans="1:17" x14ac:dyDescent="0.2">
      <c r="A8" s="11" t="s">
        <v>34</v>
      </c>
      <c r="B8" s="12" t="s">
        <v>35</v>
      </c>
      <c r="C8" s="13"/>
      <c r="D8" s="13"/>
      <c r="E8" s="14" t="e">
        <f t="shared" si="0"/>
        <v>#DIV/0!</v>
      </c>
    </row>
    <row r="9" spans="1:17" x14ac:dyDescent="0.2">
      <c r="A9" s="11" t="s">
        <v>36</v>
      </c>
      <c r="B9" s="12" t="s">
        <v>37</v>
      </c>
      <c r="C9" s="13"/>
      <c r="D9" s="13"/>
      <c r="E9" s="14" t="e">
        <f t="shared" si="0"/>
        <v>#DIV/0!</v>
      </c>
    </row>
    <row r="10" spans="1:17" x14ac:dyDescent="0.2">
      <c r="A10" s="11" t="s">
        <v>38</v>
      </c>
      <c r="B10" s="12" t="s">
        <v>39</v>
      </c>
      <c r="C10" s="13"/>
      <c r="D10" s="13"/>
      <c r="E10" s="14" t="e">
        <f t="shared" si="0"/>
        <v>#DIV/0!</v>
      </c>
    </row>
    <row r="11" spans="1:17" x14ac:dyDescent="0.2">
      <c r="A11" s="11" t="s">
        <v>40</v>
      </c>
      <c r="B11" s="12" t="s">
        <v>41</v>
      </c>
      <c r="C11" s="13"/>
      <c r="D11" s="13"/>
      <c r="E11" s="14" t="e">
        <f t="shared" si="0"/>
        <v>#DIV/0!</v>
      </c>
    </row>
    <row r="12" spans="1:17" x14ac:dyDescent="0.2">
      <c r="A12" s="11" t="s">
        <v>42</v>
      </c>
      <c r="B12" s="12" t="s">
        <v>43</v>
      </c>
      <c r="C12" s="13"/>
      <c r="D12" s="13"/>
      <c r="E12" s="14" t="e">
        <f t="shared" si="0"/>
        <v>#DIV/0!</v>
      </c>
    </row>
    <row r="13" spans="1:17" x14ac:dyDescent="0.2">
      <c r="A13" s="11" t="s">
        <v>44</v>
      </c>
      <c r="B13" s="12" t="s">
        <v>45</v>
      </c>
      <c r="C13" s="13"/>
      <c r="D13" s="13"/>
      <c r="E13" s="14" t="e">
        <f t="shared" si="0"/>
        <v>#DIV/0!</v>
      </c>
    </row>
    <row r="14" spans="1:17" x14ac:dyDescent="0.2">
      <c r="A14" s="11" t="s">
        <v>46</v>
      </c>
      <c r="B14" s="12" t="s">
        <v>47</v>
      </c>
      <c r="C14" s="13"/>
      <c r="D14" s="13"/>
      <c r="E14" s="14" t="e">
        <f t="shared" si="0"/>
        <v>#DIV/0!</v>
      </c>
    </row>
    <row r="15" spans="1:17" x14ac:dyDescent="0.2">
      <c r="A15" s="11" t="s">
        <v>48</v>
      </c>
      <c r="B15" s="12" t="s">
        <v>49</v>
      </c>
      <c r="C15" s="13"/>
      <c r="D15" s="13"/>
      <c r="E15" s="14" t="e">
        <f t="shared" si="0"/>
        <v>#DIV/0!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/>
      <c r="D16" s="13"/>
      <c r="E16" s="14" t="e">
        <f t="shared" si="0"/>
        <v>#DIV/0!</v>
      </c>
      <c r="G16" s="16" t="s">
        <v>2</v>
      </c>
      <c r="H16" s="17">
        <f>C20</f>
        <v>683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/>
      <c r="D17" s="13"/>
      <c r="E17" s="14" t="e">
        <f t="shared" si="0"/>
        <v>#DIV/0!</v>
      </c>
      <c r="G17" s="16" t="s">
        <v>3</v>
      </c>
      <c r="H17" s="17">
        <f>D20</f>
        <v>336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/>
      <c r="D18" s="13"/>
      <c r="E18" s="14" t="e">
        <f t="shared" si="0"/>
        <v>#DIV/0!</v>
      </c>
      <c r="G18" s="16" t="s">
        <v>6</v>
      </c>
      <c r="H18" s="80">
        <f>E20</f>
        <v>49.194729136163986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683</v>
      </c>
      <c r="D19" s="13">
        <v>336</v>
      </c>
      <c r="E19" s="34">
        <f t="shared" si="0"/>
        <v>49.194729136163986</v>
      </c>
      <c r="G19" s="16" t="s">
        <v>4</v>
      </c>
      <c r="H19" s="20" t="s">
        <v>129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683</v>
      </c>
      <c r="D20" s="22">
        <f>SUM(D4:D19)</f>
        <v>336</v>
      </c>
      <c r="E20" s="34">
        <f t="shared" si="0"/>
        <v>49.194729136163986</v>
      </c>
      <c r="G20" s="16" t="s">
        <v>62</v>
      </c>
      <c r="H20" s="127" t="s">
        <v>70</v>
      </c>
      <c r="I20" s="128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31496062992125984" right="0.23622047244094491" top="0.74803149606299213" bottom="0.74803149606299213" header="0.31496062992125984" footer="0.31496062992125984"/>
  <pageSetup paperSize="9" orientation="portrait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  <col min="9" max="9" width="9.75" customWidth="1"/>
  </cols>
  <sheetData>
    <row r="1" spans="1:17" ht="15" x14ac:dyDescent="0.2">
      <c r="A1" s="133" t="s">
        <v>131</v>
      </c>
      <c r="B1" s="133"/>
      <c r="C1" s="133"/>
      <c r="D1" s="133"/>
      <c r="E1" s="133"/>
      <c r="F1" s="133"/>
      <c r="G1" s="133"/>
      <c r="H1" s="133"/>
      <c r="I1" s="13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/>
      <c r="D4" s="13"/>
      <c r="E4" s="14" t="e">
        <f>D4*100/C4</f>
        <v>#DIV/0!</v>
      </c>
      <c r="F4" s="36"/>
    </row>
    <row r="5" spans="1:17" x14ac:dyDescent="0.2">
      <c r="A5" s="11" t="s">
        <v>28</v>
      </c>
      <c r="B5" s="12" t="s">
        <v>29</v>
      </c>
      <c r="C5" s="13"/>
      <c r="D5" s="13"/>
      <c r="E5" s="14" t="e">
        <f t="shared" ref="E5:E20" si="0">D5*100/C5</f>
        <v>#DIV/0!</v>
      </c>
      <c r="F5" s="36"/>
    </row>
    <row r="6" spans="1:17" x14ac:dyDescent="0.2">
      <c r="A6" s="11" t="s">
        <v>30</v>
      </c>
      <c r="B6" s="12" t="s">
        <v>31</v>
      </c>
      <c r="C6" s="13"/>
      <c r="D6" s="15"/>
      <c r="E6" s="14" t="e">
        <f t="shared" si="0"/>
        <v>#DIV/0!</v>
      </c>
    </row>
    <row r="7" spans="1:17" x14ac:dyDescent="0.2">
      <c r="A7" s="11" t="s">
        <v>32</v>
      </c>
      <c r="B7" s="12" t="s">
        <v>33</v>
      </c>
      <c r="C7" s="13"/>
      <c r="D7" s="15"/>
      <c r="E7" s="14" t="e">
        <f t="shared" si="0"/>
        <v>#DIV/0!</v>
      </c>
    </row>
    <row r="8" spans="1:17" x14ac:dyDescent="0.2">
      <c r="A8" s="11" t="s">
        <v>34</v>
      </c>
      <c r="B8" s="12" t="s">
        <v>35</v>
      </c>
      <c r="C8" s="13"/>
      <c r="D8" s="13"/>
      <c r="E8" s="14" t="e">
        <f t="shared" si="0"/>
        <v>#DIV/0!</v>
      </c>
    </row>
    <row r="9" spans="1:17" x14ac:dyDescent="0.2">
      <c r="A9" s="11" t="s">
        <v>36</v>
      </c>
      <c r="B9" s="12" t="s">
        <v>37</v>
      </c>
      <c r="C9" s="13"/>
      <c r="D9" s="13"/>
      <c r="E9" s="14" t="e">
        <f t="shared" si="0"/>
        <v>#DIV/0!</v>
      </c>
    </row>
    <row r="10" spans="1:17" x14ac:dyDescent="0.2">
      <c r="A10" s="11" t="s">
        <v>38</v>
      </c>
      <c r="B10" s="12" t="s">
        <v>39</v>
      </c>
      <c r="C10" s="13"/>
      <c r="D10" s="13"/>
      <c r="E10" s="14" t="e">
        <f t="shared" si="0"/>
        <v>#DIV/0!</v>
      </c>
    </row>
    <row r="11" spans="1:17" x14ac:dyDescent="0.2">
      <c r="A11" s="11" t="s">
        <v>40</v>
      </c>
      <c r="B11" s="12" t="s">
        <v>41</v>
      </c>
      <c r="C11" s="13"/>
      <c r="D11" s="13"/>
      <c r="E11" s="14" t="e">
        <f t="shared" si="0"/>
        <v>#DIV/0!</v>
      </c>
    </row>
    <row r="12" spans="1:17" x14ac:dyDescent="0.2">
      <c r="A12" s="11" t="s">
        <v>42</v>
      </c>
      <c r="B12" s="12" t="s">
        <v>43</v>
      </c>
      <c r="C12" s="13"/>
      <c r="D12" s="13"/>
      <c r="E12" s="14" t="e">
        <f t="shared" si="0"/>
        <v>#DIV/0!</v>
      </c>
    </row>
    <row r="13" spans="1:17" x14ac:dyDescent="0.2">
      <c r="A13" s="11" t="s">
        <v>44</v>
      </c>
      <c r="B13" s="12" t="s">
        <v>45</v>
      </c>
      <c r="C13" s="13"/>
      <c r="D13" s="13"/>
      <c r="E13" s="14" t="e">
        <f t="shared" si="0"/>
        <v>#DIV/0!</v>
      </c>
    </row>
    <row r="14" spans="1:17" x14ac:dyDescent="0.2">
      <c r="A14" s="11" t="s">
        <v>46</v>
      </c>
      <c r="B14" s="12" t="s">
        <v>47</v>
      </c>
      <c r="C14" s="13"/>
      <c r="D14" s="13"/>
      <c r="E14" s="14" t="e">
        <f t="shared" si="0"/>
        <v>#DIV/0!</v>
      </c>
    </row>
    <row r="15" spans="1:17" x14ac:dyDescent="0.2">
      <c r="A15" s="11" t="s">
        <v>48</v>
      </c>
      <c r="B15" s="12" t="s">
        <v>49</v>
      </c>
      <c r="C15" s="13"/>
      <c r="D15" s="13"/>
      <c r="E15" s="14" t="e">
        <f t="shared" si="0"/>
        <v>#DIV/0!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/>
      <c r="D16" s="13"/>
      <c r="E16" s="14" t="e">
        <f t="shared" si="0"/>
        <v>#DIV/0!</v>
      </c>
      <c r="G16" s="16" t="s">
        <v>2</v>
      </c>
      <c r="H16" s="17">
        <f>C20</f>
        <v>106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/>
      <c r="D17" s="13"/>
      <c r="E17" s="14" t="e">
        <f t="shared" si="0"/>
        <v>#DIV/0!</v>
      </c>
      <c r="G17" s="16" t="s">
        <v>3</v>
      </c>
      <c r="H17" s="17">
        <f>D20</f>
        <v>8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/>
      <c r="D18" s="13"/>
      <c r="E18" s="14" t="e">
        <f t="shared" si="0"/>
        <v>#DIV/0!</v>
      </c>
      <c r="G18" s="16" t="s">
        <v>6</v>
      </c>
      <c r="H18" s="79">
        <f>E20</f>
        <v>7.5471698113207548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106</v>
      </c>
      <c r="D19" s="13">
        <v>8</v>
      </c>
      <c r="E19" s="14">
        <f t="shared" si="0"/>
        <v>7.5471698113207548</v>
      </c>
      <c r="G19" s="16" t="s">
        <v>4</v>
      </c>
      <c r="H19" s="20" t="s">
        <v>130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106</v>
      </c>
      <c r="D20" s="22">
        <f>SUM(D4:D19)</f>
        <v>8</v>
      </c>
      <c r="E20" s="23">
        <f t="shared" si="0"/>
        <v>7.5471698113207548</v>
      </c>
      <c r="G20" s="16" t="s">
        <v>62</v>
      </c>
      <c r="H20" s="129" t="s">
        <v>63</v>
      </c>
      <c r="I20" s="130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C47" sqref="C47"/>
    </sheetView>
  </sheetViews>
  <sheetFormatPr defaultRowHeight="14.25" x14ac:dyDescent="0.2"/>
  <cols>
    <col min="1" max="1" width="8.5" customWidth="1"/>
    <col min="2" max="2" width="18.125" bestFit="1" customWidth="1"/>
    <col min="9" max="9" width="9.75" customWidth="1"/>
  </cols>
  <sheetData>
    <row r="1" spans="1:17" ht="15" x14ac:dyDescent="0.2">
      <c r="A1" s="133" t="s">
        <v>132</v>
      </c>
      <c r="B1" s="133"/>
      <c r="C1" s="133"/>
      <c r="D1" s="133"/>
      <c r="E1" s="133"/>
      <c r="F1" s="133"/>
      <c r="G1" s="133"/>
      <c r="H1" s="133"/>
      <c r="I1" s="133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33"/>
      <c r="B2" s="133"/>
      <c r="C2" s="133"/>
      <c r="D2" s="133"/>
      <c r="E2" s="133"/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40"/>
      <c r="I3" s="24" t="s">
        <v>66</v>
      </c>
    </row>
    <row r="4" spans="1:17" x14ac:dyDescent="0.2">
      <c r="A4" s="11" t="s">
        <v>26</v>
      </c>
      <c r="B4" s="12" t="s">
        <v>27</v>
      </c>
      <c r="C4" s="13">
        <v>3276</v>
      </c>
      <c r="D4" s="13">
        <v>13</v>
      </c>
      <c r="E4" s="34">
        <f>D4*100/C4</f>
        <v>0.3968253968253968</v>
      </c>
      <c r="F4" s="36"/>
    </row>
    <row r="5" spans="1:17" x14ac:dyDescent="0.2">
      <c r="A5" s="11" t="s">
        <v>28</v>
      </c>
      <c r="B5" s="12" t="s">
        <v>29</v>
      </c>
      <c r="C5" s="13">
        <v>3276</v>
      </c>
      <c r="D5" s="13">
        <v>33</v>
      </c>
      <c r="E5" s="34">
        <f t="shared" ref="E5:E20" si="0">D5*100/C5</f>
        <v>1.0073260073260073</v>
      </c>
      <c r="F5" s="36"/>
    </row>
    <row r="6" spans="1:17" x14ac:dyDescent="0.2">
      <c r="A6" s="11" t="s">
        <v>30</v>
      </c>
      <c r="B6" s="12" t="s">
        <v>31</v>
      </c>
      <c r="C6" s="13">
        <v>3276</v>
      </c>
      <c r="D6" s="15">
        <v>5</v>
      </c>
      <c r="E6" s="34">
        <f t="shared" si="0"/>
        <v>0.15262515262515264</v>
      </c>
    </row>
    <row r="7" spans="1:17" x14ac:dyDescent="0.2">
      <c r="A7" s="11" t="s">
        <v>32</v>
      </c>
      <c r="B7" s="12" t="s">
        <v>33</v>
      </c>
      <c r="C7" s="13">
        <v>3276</v>
      </c>
      <c r="D7" s="15">
        <v>13</v>
      </c>
      <c r="E7" s="34">
        <f t="shared" si="0"/>
        <v>0.3968253968253968</v>
      </c>
    </row>
    <row r="8" spans="1:17" x14ac:dyDescent="0.2">
      <c r="A8" s="11" t="s">
        <v>34</v>
      </c>
      <c r="B8" s="12" t="s">
        <v>35</v>
      </c>
      <c r="C8" s="13">
        <v>3276</v>
      </c>
      <c r="D8" s="13">
        <v>7</v>
      </c>
      <c r="E8" s="34">
        <f t="shared" si="0"/>
        <v>0.21367521367521367</v>
      </c>
    </row>
    <row r="9" spans="1:17" x14ac:dyDescent="0.2">
      <c r="A9" s="11" t="s">
        <v>36</v>
      </c>
      <c r="B9" s="12" t="s">
        <v>37</v>
      </c>
      <c r="C9" s="13">
        <v>3276</v>
      </c>
      <c r="D9" s="13">
        <v>21</v>
      </c>
      <c r="E9" s="34">
        <f t="shared" si="0"/>
        <v>0.64102564102564108</v>
      </c>
    </row>
    <row r="10" spans="1:17" x14ac:dyDescent="0.2">
      <c r="A10" s="11" t="s">
        <v>38</v>
      </c>
      <c r="B10" s="12" t="s">
        <v>39</v>
      </c>
      <c r="C10" s="13">
        <v>3276</v>
      </c>
      <c r="D10" s="13">
        <v>25</v>
      </c>
      <c r="E10" s="34">
        <f t="shared" si="0"/>
        <v>0.76312576312576308</v>
      </c>
    </row>
    <row r="11" spans="1:17" x14ac:dyDescent="0.2">
      <c r="A11" s="11" t="s">
        <v>40</v>
      </c>
      <c r="B11" s="12" t="s">
        <v>41</v>
      </c>
      <c r="C11" s="13">
        <v>3276</v>
      </c>
      <c r="D11" s="13">
        <v>42</v>
      </c>
      <c r="E11" s="34">
        <f t="shared" si="0"/>
        <v>1.2820512820512822</v>
      </c>
    </row>
    <row r="12" spans="1:17" x14ac:dyDescent="0.2">
      <c r="A12" s="11" t="s">
        <v>42</v>
      </c>
      <c r="B12" s="12" t="s">
        <v>43</v>
      </c>
      <c r="C12" s="13">
        <v>3276</v>
      </c>
      <c r="D12" s="13">
        <v>3</v>
      </c>
      <c r="E12" s="34">
        <f t="shared" si="0"/>
        <v>9.1575091575091569E-2</v>
      </c>
    </row>
    <row r="13" spans="1:17" x14ac:dyDescent="0.2">
      <c r="A13" s="11" t="s">
        <v>44</v>
      </c>
      <c r="B13" s="12" t="s">
        <v>45</v>
      </c>
      <c r="C13" s="13">
        <v>3276</v>
      </c>
      <c r="D13" s="13">
        <v>37</v>
      </c>
      <c r="E13" s="34">
        <f t="shared" si="0"/>
        <v>1.1294261294261294</v>
      </c>
    </row>
    <row r="14" spans="1:17" x14ac:dyDescent="0.2">
      <c r="A14" s="11" t="s">
        <v>46</v>
      </c>
      <c r="B14" s="12" t="s">
        <v>47</v>
      </c>
      <c r="C14" s="13">
        <v>3276</v>
      </c>
      <c r="D14" s="13">
        <v>12</v>
      </c>
      <c r="E14" s="34">
        <f t="shared" si="0"/>
        <v>0.36630036630036628</v>
      </c>
    </row>
    <row r="15" spans="1:17" x14ac:dyDescent="0.2">
      <c r="A15" s="11" t="s">
        <v>48</v>
      </c>
      <c r="B15" s="12" t="s">
        <v>49</v>
      </c>
      <c r="C15" s="13">
        <v>3276</v>
      </c>
      <c r="D15" s="13">
        <v>14</v>
      </c>
      <c r="E15" s="34">
        <f t="shared" si="0"/>
        <v>0.42735042735042733</v>
      </c>
      <c r="G15" s="124" t="s">
        <v>50</v>
      </c>
      <c r="H15" s="125"/>
      <c r="I15" s="126"/>
    </row>
    <row r="16" spans="1:17" x14ac:dyDescent="0.2">
      <c r="A16" s="11" t="s">
        <v>51</v>
      </c>
      <c r="B16" s="12" t="s">
        <v>52</v>
      </c>
      <c r="C16" s="13">
        <v>3276</v>
      </c>
      <c r="D16" s="13">
        <v>18</v>
      </c>
      <c r="E16" s="34">
        <f t="shared" si="0"/>
        <v>0.5494505494505495</v>
      </c>
      <c r="G16" s="16" t="s">
        <v>2</v>
      </c>
      <c r="H16" s="17">
        <f>C20</f>
        <v>52416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>
        <v>3276</v>
      </c>
      <c r="D17" s="13">
        <v>13</v>
      </c>
      <c r="E17" s="34">
        <f t="shared" si="0"/>
        <v>0.3968253968253968</v>
      </c>
      <c r="G17" s="16" t="s">
        <v>3</v>
      </c>
      <c r="H17" s="17">
        <f>D20</f>
        <v>401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>
        <v>3276</v>
      </c>
      <c r="D18" s="13">
        <v>21</v>
      </c>
      <c r="E18" s="34">
        <f t="shared" si="0"/>
        <v>0.64102564102564108</v>
      </c>
      <c r="G18" s="16" t="s">
        <v>6</v>
      </c>
      <c r="H18" s="80">
        <f>E20</f>
        <v>0.76503357753357748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>
        <v>3276</v>
      </c>
      <c r="D19" s="13">
        <v>124</v>
      </c>
      <c r="E19" s="34">
        <f t="shared" si="0"/>
        <v>3.785103785103785</v>
      </c>
      <c r="G19" s="16" t="s">
        <v>4</v>
      </c>
      <c r="H19" s="20" t="s">
        <v>133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52416</v>
      </c>
      <c r="D20" s="22">
        <f>SUM(D4:D19)</f>
        <v>401</v>
      </c>
      <c r="E20" s="34">
        <f t="shared" si="0"/>
        <v>0.76503357753357748</v>
      </c>
      <c r="G20" s="16" t="s">
        <v>62</v>
      </c>
      <c r="H20" s="127" t="s">
        <v>70</v>
      </c>
      <c r="I20" s="128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21" t="s">
        <v>64</v>
      </c>
      <c r="B46" s="121"/>
    </row>
    <row r="47" spans="1:2" x14ac:dyDescent="0.2">
      <c r="A47" s="122" t="s">
        <v>280</v>
      </c>
      <c r="B47" s="122"/>
    </row>
    <row r="48" spans="1:2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D19" sqref="D19"/>
    </sheetView>
  </sheetViews>
  <sheetFormatPr defaultRowHeight="14.25" x14ac:dyDescent="0.2"/>
  <cols>
    <col min="1" max="1" width="8.5" customWidth="1"/>
    <col min="2" max="2" width="18.125" bestFit="1" customWidth="1"/>
    <col min="11" max="11" width="18.125" bestFit="1" customWidth="1"/>
  </cols>
  <sheetData>
    <row r="1" spans="1:19" ht="15" customHeight="1" x14ac:dyDescent="0.2">
      <c r="A1" s="123" t="s">
        <v>234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19" t="s">
        <v>277</v>
      </c>
      <c r="K2" s="120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119" t="s">
        <v>281</v>
      </c>
      <c r="G3" s="120"/>
      <c r="I3" s="24" t="s">
        <v>66</v>
      </c>
      <c r="J3" s="9" t="s">
        <v>24</v>
      </c>
      <c r="K3" s="10" t="s">
        <v>25</v>
      </c>
      <c r="L3" s="10" t="s">
        <v>2</v>
      </c>
      <c r="M3" s="10" t="s">
        <v>3</v>
      </c>
      <c r="N3" s="10" t="s">
        <v>6</v>
      </c>
    </row>
    <row r="4" spans="1:19" x14ac:dyDescent="0.2">
      <c r="A4" s="11" t="s">
        <v>26</v>
      </c>
      <c r="B4" s="12" t="s">
        <v>27</v>
      </c>
      <c r="C4" s="13">
        <f>'2.1'!D4</f>
        <v>10</v>
      </c>
      <c r="D4" s="13">
        <v>4</v>
      </c>
      <c r="E4" s="23">
        <f>D4*100/C4</f>
        <v>40</v>
      </c>
      <c r="J4" s="11" t="s">
        <v>26</v>
      </c>
      <c r="K4" s="12" t="s">
        <v>27</v>
      </c>
      <c r="L4" s="13">
        <f>'2.1'!M4</f>
        <v>35</v>
      </c>
      <c r="M4" s="13">
        <v>12</v>
      </c>
      <c r="N4" s="23">
        <f>M4*100/L4</f>
        <v>34.285714285714285</v>
      </c>
    </row>
    <row r="5" spans="1:19" x14ac:dyDescent="0.2">
      <c r="A5" s="11" t="s">
        <v>28</v>
      </c>
      <c r="B5" s="12" t="s">
        <v>29</v>
      </c>
      <c r="C5" s="13">
        <f>'2.1'!D5</f>
        <v>17</v>
      </c>
      <c r="D5" s="13">
        <v>3</v>
      </c>
      <c r="E5" s="34">
        <f t="shared" ref="E5:E20" si="0">D5*100/C5</f>
        <v>17.647058823529413</v>
      </c>
      <c r="J5" s="11" t="s">
        <v>28</v>
      </c>
      <c r="K5" s="12" t="s">
        <v>29</v>
      </c>
      <c r="L5" s="13">
        <f>'2.1'!M5</f>
        <v>47</v>
      </c>
      <c r="M5" s="13">
        <v>18</v>
      </c>
      <c r="N5" s="23">
        <f t="shared" ref="N5:N20" si="1">M5*100/L5</f>
        <v>38.297872340425535</v>
      </c>
    </row>
    <row r="6" spans="1:19" x14ac:dyDescent="0.2">
      <c r="A6" s="11" t="s">
        <v>30</v>
      </c>
      <c r="B6" s="12" t="s">
        <v>31</v>
      </c>
      <c r="C6" s="13">
        <f>'2.1'!D6</f>
        <v>0</v>
      </c>
      <c r="D6" s="15">
        <v>0</v>
      </c>
      <c r="E6" s="23" t="e">
        <f t="shared" si="0"/>
        <v>#DIV/0!</v>
      </c>
      <c r="J6" s="11" t="s">
        <v>30</v>
      </c>
      <c r="K6" s="12" t="s">
        <v>31</v>
      </c>
      <c r="L6" s="13">
        <f>'2.1'!M6</f>
        <v>23</v>
      </c>
      <c r="M6" s="15">
        <v>6</v>
      </c>
      <c r="N6" s="23">
        <f t="shared" si="1"/>
        <v>26.086956521739129</v>
      </c>
    </row>
    <row r="7" spans="1:19" x14ac:dyDescent="0.2">
      <c r="A7" s="11" t="s">
        <v>32</v>
      </c>
      <c r="B7" s="12" t="s">
        <v>33</v>
      </c>
      <c r="C7" s="13">
        <f>'2.1'!D7</f>
        <v>0</v>
      </c>
      <c r="D7" s="15">
        <v>0</v>
      </c>
      <c r="E7" s="23" t="e">
        <f t="shared" si="0"/>
        <v>#DIV/0!</v>
      </c>
      <c r="J7" s="11" t="s">
        <v>32</v>
      </c>
      <c r="K7" s="12" t="s">
        <v>33</v>
      </c>
      <c r="L7" s="13">
        <v>38</v>
      </c>
      <c r="M7" s="15">
        <v>11</v>
      </c>
      <c r="N7" s="23">
        <f t="shared" si="1"/>
        <v>28.94736842105263</v>
      </c>
    </row>
    <row r="8" spans="1:19" x14ac:dyDescent="0.2">
      <c r="A8" s="11" t="s">
        <v>34</v>
      </c>
      <c r="B8" s="12" t="s">
        <v>35</v>
      </c>
      <c r="C8" s="13">
        <f>'2.1'!D8</f>
        <v>3</v>
      </c>
      <c r="D8" s="13">
        <v>1</v>
      </c>
      <c r="E8" s="23">
        <f t="shared" si="0"/>
        <v>33.333333333333336</v>
      </c>
      <c r="J8" s="11" t="s">
        <v>34</v>
      </c>
      <c r="K8" s="12" t="s">
        <v>35</v>
      </c>
      <c r="L8" s="13">
        <v>32</v>
      </c>
      <c r="M8" s="13">
        <v>17</v>
      </c>
      <c r="N8" s="23">
        <f t="shared" si="1"/>
        <v>53.125</v>
      </c>
    </row>
    <row r="9" spans="1:19" x14ac:dyDescent="0.2">
      <c r="A9" s="11" t="s">
        <v>36</v>
      </c>
      <c r="B9" s="12" t="s">
        <v>37</v>
      </c>
      <c r="C9" s="13">
        <f>'2.1'!D9</f>
        <v>0</v>
      </c>
      <c r="D9" s="13">
        <v>0</v>
      </c>
      <c r="E9" s="23" t="e">
        <f t="shared" si="0"/>
        <v>#DIV/0!</v>
      </c>
      <c r="J9" s="11" t="s">
        <v>36</v>
      </c>
      <c r="K9" s="12" t="s">
        <v>37</v>
      </c>
      <c r="L9" s="13">
        <v>63</v>
      </c>
      <c r="M9" s="13">
        <v>13</v>
      </c>
      <c r="N9" s="23">
        <f t="shared" si="1"/>
        <v>20.634920634920636</v>
      </c>
    </row>
    <row r="10" spans="1:19" x14ac:dyDescent="0.2">
      <c r="A10" s="11" t="s">
        <v>38</v>
      </c>
      <c r="B10" s="12" t="s">
        <v>39</v>
      </c>
      <c r="C10" s="13">
        <f>'2.1'!D10</f>
        <v>0</v>
      </c>
      <c r="D10" s="13">
        <v>0</v>
      </c>
      <c r="E10" s="23" t="e">
        <f t="shared" si="0"/>
        <v>#DIV/0!</v>
      </c>
      <c r="J10" s="11" t="s">
        <v>38</v>
      </c>
      <c r="K10" s="12" t="s">
        <v>39</v>
      </c>
      <c r="L10" s="13">
        <v>40</v>
      </c>
      <c r="M10" s="13">
        <v>10</v>
      </c>
      <c r="N10" s="23">
        <f t="shared" si="1"/>
        <v>25</v>
      </c>
    </row>
    <row r="11" spans="1:19" x14ac:dyDescent="0.2">
      <c r="A11" s="11" t="s">
        <v>40</v>
      </c>
      <c r="B11" s="12" t="s">
        <v>41</v>
      </c>
      <c r="C11" s="13">
        <f>'2.1'!D11</f>
        <v>12</v>
      </c>
      <c r="D11" s="13">
        <v>2</v>
      </c>
      <c r="E11" s="34">
        <f t="shared" si="0"/>
        <v>16.666666666666668</v>
      </c>
      <c r="J11" s="11" t="s">
        <v>40</v>
      </c>
      <c r="K11" s="12" t="s">
        <v>41</v>
      </c>
      <c r="L11" s="13">
        <v>59</v>
      </c>
      <c r="M11" s="13">
        <v>14</v>
      </c>
      <c r="N11" s="23">
        <f t="shared" si="1"/>
        <v>23.728813559322035</v>
      </c>
    </row>
    <row r="12" spans="1:19" x14ac:dyDescent="0.2">
      <c r="A12" s="11" t="s">
        <v>42</v>
      </c>
      <c r="B12" s="12" t="s">
        <v>43</v>
      </c>
      <c r="C12" s="13">
        <f>'2.1'!D12</f>
        <v>10</v>
      </c>
      <c r="D12" s="13">
        <v>5</v>
      </c>
      <c r="E12" s="23">
        <f t="shared" si="0"/>
        <v>50</v>
      </c>
      <c r="J12" s="11" t="s">
        <v>42</v>
      </c>
      <c r="K12" s="12" t="s">
        <v>43</v>
      </c>
      <c r="L12" s="13">
        <v>54</v>
      </c>
      <c r="M12" s="13">
        <v>2</v>
      </c>
      <c r="N12" s="34">
        <f t="shared" si="1"/>
        <v>3.7037037037037037</v>
      </c>
    </row>
    <row r="13" spans="1:19" x14ac:dyDescent="0.2">
      <c r="A13" s="11" t="s">
        <v>44</v>
      </c>
      <c r="B13" s="12" t="s">
        <v>45</v>
      </c>
      <c r="C13" s="13">
        <f>'2.1'!D13</f>
        <v>10</v>
      </c>
      <c r="D13" s="13">
        <v>0</v>
      </c>
      <c r="E13" s="23">
        <f t="shared" si="0"/>
        <v>0</v>
      </c>
      <c r="J13" s="11" t="s">
        <v>44</v>
      </c>
      <c r="K13" s="12" t="s">
        <v>45</v>
      </c>
      <c r="L13" s="13">
        <v>35</v>
      </c>
      <c r="M13" s="13">
        <v>11</v>
      </c>
      <c r="N13" s="23">
        <f t="shared" si="1"/>
        <v>31.428571428571427</v>
      </c>
    </row>
    <row r="14" spans="1:19" x14ac:dyDescent="0.2">
      <c r="A14" s="11" t="s">
        <v>46</v>
      </c>
      <c r="B14" s="12" t="s">
        <v>47</v>
      </c>
      <c r="C14" s="13">
        <f>'2.1'!D14</f>
        <v>4</v>
      </c>
      <c r="D14" s="13">
        <v>1</v>
      </c>
      <c r="E14" s="23">
        <f t="shared" si="0"/>
        <v>25</v>
      </c>
      <c r="J14" s="11" t="s">
        <v>46</v>
      </c>
      <c r="K14" s="12" t="s">
        <v>47</v>
      </c>
      <c r="L14" s="13">
        <v>53</v>
      </c>
      <c r="M14" s="13">
        <v>11</v>
      </c>
      <c r="N14" s="23">
        <f t="shared" si="1"/>
        <v>20.754716981132077</v>
      </c>
    </row>
    <row r="15" spans="1:19" x14ac:dyDescent="0.2">
      <c r="A15" s="11" t="s">
        <v>48</v>
      </c>
      <c r="B15" s="12" t="s">
        <v>49</v>
      </c>
      <c r="C15" s="13">
        <f>'2.1'!D15</f>
        <v>2</v>
      </c>
      <c r="D15" s="13">
        <v>2</v>
      </c>
      <c r="E15" s="23">
        <f t="shared" si="0"/>
        <v>100</v>
      </c>
      <c r="G15" s="124" t="s">
        <v>50</v>
      </c>
      <c r="H15" s="125"/>
      <c r="I15" s="126"/>
      <c r="J15" s="11" t="s">
        <v>48</v>
      </c>
      <c r="K15" s="12" t="s">
        <v>49</v>
      </c>
      <c r="L15" s="13">
        <v>21</v>
      </c>
      <c r="M15" s="13">
        <v>4</v>
      </c>
      <c r="N15" s="34">
        <f t="shared" si="1"/>
        <v>19.047619047619047</v>
      </c>
    </row>
    <row r="16" spans="1:19" x14ac:dyDescent="0.2">
      <c r="A16" s="11" t="s">
        <v>51</v>
      </c>
      <c r="B16" s="12" t="s">
        <v>52</v>
      </c>
      <c r="C16" s="13">
        <f>'2.1'!D16</f>
        <v>11</v>
      </c>
      <c r="D16" s="13">
        <v>1</v>
      </c>
      <c r="E16" s="34">
        <f t="shared" si="0"/>
        <v>9.0909090909090917</v>
      </c>
      <c r="G16" s="16" t="s">
        <v>2</v>
      </c>
      <c r="H16" s="17">
        <f>C20</f>
        <v>171</v>
      </c>
      <c r="I16" s="18" t="s">
        <v>53</v>
      </c>
      <c r="J16" s="11" t="s">
        <v>51</v>
      </c>
      <c r="K16" s="12" t="s">
        <v>52</v>
      </c>
      <c r="L16" s="13">
        <v>51</v>
      </c>
      <c r="M16" s="13">
        <v>12</v>
      </c>
      <c r="N16" s="23">
        <f t="shared" si="1"/>
        <v>23.529411764705884</v>
      </c>
    </row>
    <row r="17" spans="1:14" x14ac:dyDescent="0.2">
      <c r="A17" s="11" t="s">
        <v>54</v>
      </c>
      <c r="B17" s="12" t="s">
        <v>55</v>
      </c>
      <c r="C17" s="13">
        <f>'2.1'!D17</f>
        <v>29</v>
      </c>
      <c r="D17" s="13">
        <v>0</v>
      </c>
      <c r="E17" s="23">
        <f t="shared" si="0"/>
        <v>0</v>
      </c>
      <c r="G17" s="16" t="s">
        <v>3</v>
      </c>
      <c r="H17" s="17">
        <f>D20</f>
        <v>43</v>
      </c>
      <c r="I17" s="18" t="s">
        <v>53</v>
      </c>
      <c r="J17" s="11" t="s">
        <v>54</v>
      </c>
      <c r="K17" s="12" t="s">
        <v>55</v>
      </c>
      <c r="L17" s="13">
        <v>31</v>
      </c>
      <c r="M17" s="13">
        <v>9</v>
      </c>
      <c r="N17" s="23">
        <f t="shared" si="1"/>
        <v>29.032258064516128</v>
      </c>
    </row>
    <row r="18" spans="1:14" x14ac:dyDescent="0.2">
      <c r="A18" s="11" t="s">
        <v>56</v>
      </c>
      <c r="B18" s="12" t="s">
        <v>57</v>
      </c>
      <c r="C18" s="13">
        <f>'2.1'!D18</f>
        <v>20</v>
      </c>
      <c r="D18" s="13">
        <v>8</v>
      </c>
      <c r="E18" s="23">
        <f t="shared" si="0"/>
        <v>40</v>
      </c>
      <c r="G18" s="16" t="s">
        <v>6</v>
      </c>
      <c r="H18" s="79">
        <f>E20</f>
        <v>25.146198830409357</v>
      </c>
      <c r="I18" s="18" t="s">
        <v>58</v>
      </c>
      <c r="J18" s="11" t="s">
        <v>56</v>
      </c>
      <c r="K18" s="12" t="s">
        <v>57</v>
      </c>
      <c r="L18" s="13">
        <v>55</v>
      </c>
      <c r="M18" s="13">
        <v>13</v>
      </c>
      <c r="N18" s="23">
        <f t="shared" si="1"/>
        <v>23.636363636363637</v>
      </c>
    </row>
    <row r="19" spans="1:14" x14ac:dyDescent="0.2">
      <c r="A19" s="11" t="s">
        <v>59</v>
      </c>
      <c r="B19" s="12" t="s">
        <v>60</v>
      </c>
      <c r="C19" s="13">
        <f>'2.1'!D19</f>
        <v>43</v>
      </c>
      <c r="D19" s="13">
        <v>16</v>
      </c>
      <c r="E19" s="23">
        <f t="shared" si="0"/>
        <v>37.209302325581397</v>
      </c>
      <c r="G19" s="16" t="s">
        <v>4</v>
      </c>
      <c r="H19" s="20" t="s">
        <v>217</v>
      </c>
      <c r="I19" s="21" t="s">
        <v>58</v>
      </c>
      <c r="J19" s="11" t="s">
        <v>59</v>
      </c>
      <c r="K19" s="12" t="s">
        <v>60</v>
      </c>
      <c r="L19" s="13">
        <v>140</v>
      </c>
      <c r="M19" s="13">
        <v>46</v>
      </c>
      <c r="N19" s="23">
        <f t="shared" si="1"/>
        <v>32.857142857142854</v>
      </c>
    </row>
    <row r="20" spans="1:14" x14ac:dyDescent="0.2">
      <c r="A20" s="118" t="s">
        <v>61</v>
      </c>
      <c r="B20" s="118"/>
      <c r="C20" s="22">
        <f>SUM(C4:C19)</f>
        <v>171</v>
      </c>
      <c r="D20" s="22">
        <f>SUM(D4:D19)</f>
        <v>43</v>
      </c>
      <c r="E20" s="23">
        <f t="shared" si="0"/>
        <v>25.146198830409357</v>
      </c>
      <c r="G20" s="16" t="s">
        <v>62</v>
      </c>
      <c r="H20" s="129" t="s">
        <v>63</v>
      </c>
      <c r="I20" s="130"/>
      <c r="J20" s="118" t="s">
        <v>61</v>
      </c>
      <c r="K20" s="118"/>
      <c r="L20" s="22">
        <f>SUM(L4:L19)</f>
        <v>777</v>
      </c>
      <c r="M20" s="22">
        <f>SUM(M4:M19)</f>
        <v>209</v>
      </c>
      <c r="N20" s="23">
        <f t="shared" si="1"/>
        <v>26.8983268983269</v>
      </c>
    </row>
    <row r="22" spans="1:14" ht="15" x14ac:dyDescent="0.2">
      <c r="J22" s="119" t="s">
        <v>276</v>
      </c>
      <c r="K22" s="120"/>
      <c r="L22" s="8"/>
      <c r="M22" s="8"/>
      <c r="N22" s="8"/>
    </row>
    <row r="23" spans="1:14" x14ac:dyDescent="0.2">
      <c r="J23" s="9" t="s">
        <v>24</v>
      </c>
      <c r="K23" s="10" t="s">
        <v>25</v>
      </c>
      <c r="L23" s="10" t="s">
        <v>2</v>
      </c>
      <c r="M23" s="10" t="s">
        <v>3</v>
      </c>
      <c r="N23" s="10" t="s">
        <v>6</v>
      </c>
    </row>
    <row r="24" spans="1:14" x14ac:dyDescent="0.2">
      <c r="J24" s="11" t="s">
        <v>26</v>
      </c>
      <c r="K24" s="12" t="s">
        <v>27</v>
      </c>
      <c r="L24" s="13">
        <f>'2.1'!M24</f>
        <v>39</v>
      </c>
      <c r="M24" s="13">
        <v>14</v>
      </c>
      <c r="N24" s="23">
        <f>M24*100/L24</f>
        <v>35.897435897435898</v>
      </c>
    </row>
    <row r="25" spans="1:14" x14ac:dyDescent="0.2">
      <c r="J25" s="11" t="s">
        <v>28</v>
      </c>
      <c r="K25" s="12" t="s">
        <v>29</v>
      </c>
      <c r="L25" s="13">
        <f>'2.1'!M25</f>
        <v>60</v>
      </c>
      <c r="M25" s="13">
        <v>24</v>
      </c>
      <c r="N25" s="23">
        <f t="shared" ref="N25:N40" si="2">M25*100/L25</f>
        <v>40</v>
      </c>
    </row>
    <row r="26" spans="1:14" x14ac:dyDescent="0.2">
      <c r="J26" s="11" t="s">
        <v>30</v>
      </c>
      <c r="K26" s="12" t="s">
        <v>31</v>
      </c>
      <c r="L26" s="13">
        <f>'2.1'!M26</f>
        <v>22</v>
      </c>
      <c r="M26" s="15">
        <v>6</v>
      </c>
      <c r="N26" s="23">
        <f t="shared" si="2"/>
        <v>27.272727272727273</v>
      </c>
    </row>
    <row r="27" spans="1:14" x14ac:dyDescent="0.2">
      <c r="J27" s="11" t="s">
        <v>32</v>
      </c>
      <c r="K27" s="12" t="s">
        <v>33</v>
      </c>
      <c r="L27" s="13">
        <v>31</v>
      </c>
      <c r="M27" s="15">
        <v>9</v>
      </c>
      <c r="N27" s="23">
        <f t="shared" si="2"/>
        <v>29.032258064516128</v>
      </c>
    </row>
    <row r="28" spans="1:14" x14ac:dyDescent="0.2">
      <c r="J28" s="11" t="s">
        <v>34</v>
      </c>
      <c r="K28" s="12" t="s">
        <v>35</v>
      </c>
      <c r="L28" s="13">
        <v>39</v>
      </c>
      <c r="M28" s="13">
        <v>4</v>
      </c>
      <c r="N28" s="34">
        <f t="shared" si="2"/>
        <v>10.256410256410257</v>
      </c>
    </row>
    <row r="29" spans="1:14" x14ac:dyDescent="0.2">
      <c r="J29" s="11" t="s">
        <v>36</v>
      </c>
      <c r="K29" s="12" t="s">
        <v>37</v>
      </c>
      <c r="L29" s="13">
        <v>78</v>
      </c>
      <c r="M29" s="13">
        <v>20</v>
      </c>
      <c r="N29" s="23">
        <f t="shared" si="2"/>
        <v>25.641025641025642</v>
      </c>
    </row>
    <row r="30" spans="1:14" x14ac:dyDescent="0.2">
      <c r="B30" s="122"/>
      <c r="C30" s="122"/>
      <c r="J30" s="11" t="s">
        <v>38</v>
      </c>
      <c r="K30" s="12" t="s">
        <v>39</v>
      </c>
      <c r="L30" s="13">
        <v>53</v>
      </c>
      <c r="M30" s="13">
        <v>9</v>
      </c>
      <c r="N30" s="34">
        <f t="shared" si="2"/>
        <v>16.981132075471699</v>
      </c>
    </row>
    <row r="31" spans="1:14" x14ac:dyDescent="0.2">
      <c r="J31" s="11" t="s">
        <v>40</v>
      </c>
      <c r="K31" s="12" t="s">
        <v>41</v>
      </c>
      <c r="L31" s="13">
        <v>55</v>
      </c>
      <c r="M31" s="13">
        <v>26</v>
      </c>
      <c r="N31" s="23">
        <f t="shared" si="2"/>
        <v>47.272727272727273</v>
      </c>
    </row>
    <row r="32" spans="1:14" x14ac:dyDescent="0.2">
      <c r="B32" s="122"/>
      <c r="C32" s="122"/>
      <c r="J32" s="11" t="s">
        <v>42</v>
      </c>
      <c r="K32" s="12" t="s">
        <v>43</v>
      </c>
      <c r="L32" s="13">
        <v>42</v>
      </c>
      <c r="M32" s="13">
        <v>3</v>
      </c>
      <c r="N32" s="34">
        <f t="shared" si="2"/>
        <v>7.1428571428571432</v>
      </c>
    </row>
    <row r="33" spans="1:14" x14ac:dyDescent="0.2">
      <c r="J33" s="11" t="s">
        <v>44</v>
      </c>
      <c r="K33" s="12" t="s">
        <v>45</v>
      </c>
      <c r="L33" s="13">
        <v>19</v>
      </c>
      <c r="M33" s="13">
        <v>2</v>
      </c>
      <c r="N33" s="34">
        <f t="shared" si="2"/>
        <v>10.526315789473685</v>
      </c>
    </row>
    <row r="34" spans="1:14" x14ac:dyDescent="0.2">
      <c r="J34" s="11" t="s">
        <v>46</v>
      </c>
      <c r="K34" s="12" t="s">
        <v>47</v>
      </c>
      <c r="L34" s="13">
        <v>42</v>
      </c>
      <c r="M34" s="13">
        <v>9</v>
      </c>
      <c r="N34" s="23">
        <f t="shared" si="2"/>
        <v>21.428571428571427</v>
      </c>
    </row>
    <row r="35" spans="1:14" x14ac:dyDescent="0.2">
      <c r="J35" s="11" t="s">
        <v>48</v>
      </c>
      <c r="K35" s="12" t="s">
        <v>49</v>
      </c>
      <c r="L35" s="13">
        <v>38</v>
      </c>
      <c r="M35" s="13">
        <v>10</v>
      </c>
      <c r="N35" s="23">
        <f t="shared" si="2"/>
        <v>26.315789473684209</v>
      </c>
    </row>
    <row r="36" spans="1:14" x14ac:dyDescent="0.2">
      <c r="J36" s="11" t="s">
        <v>51</v>
      </c>
      <c r="K36" s="12" t="s">
        <v>52</v>
      </c>
      <c r="L36" s="13">
        <v>67</v>
      </c>
      <c r="M36" s="13">
        <v>5</v>
      </c>
      <c r="N36" s="34">
        <f t="shared" si="2"/>
        <v>7.4626865671641793</v>
      </c>
    </row>
    <row r="37" spans="1:14" x14ac:dyDescent="0.2">
      <c r="J37" s="11" t="s">
        <v>54</v>
      </c>
      <c r="K37" s="12" t="s">
        <v>55</v>
      </c>
      <c r="L37" s="13">
        <v>30</v>
      </c>
      <c r="M37" s="13">
        <v>8</v>
      </c>
      <c r="N37" s="23">
        <f t="shared" si="2"/>
        <v>26.666666666666668</v>
      </c>
    </row>
    <row r="38" spans="1:14" x14ac:dyDescent="0.2">
      <c r="J38" s="11" t="s">
        <v>56</v>
      </c>
      <c r="K38" s="12" t="s">
        <v>57</v>
      </c>
      <c r="L38" s="13">
        <f>'2.1'!M38</f>
        <v>55</v>
      </c>
      <c r="M38" s="13">
        <v>10</v>
      </c>
      <c r="N38" s="34">
        <f t="shared" si="2"/>
        <v>18.181818181818183</v>
      </c>
    </row>
    <row r="39" spans="1:14" x14ac:dyDescent="0.2">
      <c r="J39" s="11" t="s">
        <v>59</v>
      </c>
      <c r="K39" s="12" t="s">
        <v>60</v>
      </c>
      <c r="L39" s="13">
        <v>116</v>
      </c>
      <c r="M39" s="13">
        <v>11</v>
      </c>
      <c r="N39" s="34">
        <f t="shared" si="2"/>
        <v>9.4827586206896548</v>
      </c>
    </row>
    <row r="40" spans="1:14" x14ac:dyDescent="0.2">
      <c r="J40" s="118" t="s">
        <v>61</v>
      </c>
      <c r="K40" s="118"/>
      <c r="L40" s="22">
        <f>SUM(L24:L39)</f>
        <v>786</v>
      </c>
      <c r="M40" s="22">
        <f>SUM(M24:M39)</f>
        <v>170</v>
      </c>
      <c r="N40" s="23">
        <f t="shared" si="2"/>
        <v>21.628498727735369</v>
      </c>
    </row>
    <row r="46" spans="1:14" x14ac:dyDescent="0.2">
      <c r="A46" s="121" t="s">
        <v>64</v>
      </c>
      <c r="B46" s="121"/>
    </row>
    <row r="47" spans="1:14" x14ac:dyDescent="0.2">
      <c r="A47" s="122" t="s">
        <v>280</v>
      </c>
      <c r="B47" s="122"/>
    </row>
  </sheetData>
  <mergeCells count="13">
    <mergeCell ref="J20:K20"/>
    <mergeCell ref="J2:K2"/>
    <mergeCell ref="A46:B46"/>
    <mergeCell ref="A47:B47"/>
    <mergeCell ref="A1:I2"/>
    <mergeCell ref="G15:I15"/>
    <mergeCell ref="A20:B20"/>
    <mergeCell ref="H20:I20"/>
    <mergeCell ref="B30:C30"/>
    <mergeCell ref="B32:C32"/>
    <mergeCell ref="F3:G3"/>
    <mergeCell ref="J22:K22"/>
    <mergeCell ref="J40:K40"/>
  </mergeCells>
  <hyperlinks>
    <hyperlink ref="A46:B46" r:id="rId1" display="ที่มา : HDC"/>
    <hyperlink ref="I3" location="KPI_62!A1" display="Back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  <col min="11" max="11" width="18.125" bestFit="1" customWidth="1"/>
  </cols>
  <sheetData>
    <row r="1" spans="1:19" ht="15" customHeight="1" x14ac:dyDescent="0.2">
      <c r="A1" s="123" t="s">
        <v>238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19" t="s">
        <v>277</v>
      </c>
      <c r="K2" s="120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119" t="s">
        <v>281</v>
      </c>
      <c r="G3" s="120"/>
      <c r="I3" s="24" t="s">
        <v>66</v>
      </c>
      <c r="J3" s="9" t="s">
        <v>24</v>
      </c>
      <c r="K3" s="10" t="s">
        <v>25</v>
      </c>
      <c r="L3" s="10" t="s">
        <v>2</v>
      </c>
      <c r="M3" s="10" t="s">
        <v>3</v>
      </c>
      <c r="N3" s="10" t="s">
        <v>6</v>
      </c>
    </row>
    <row r="4" spans="1:19" x14ac:dyDescent="0.2">
      <c r="A4" s="11" t="s">
        <v>26</v>
      </c>
      <c r="B4" s="12" t="s">
        <v>27</v>
      </c>
      <c r="C4" s="13">
        <f>'2.2'!D4</f>
        <v>4</v>
      </c>
      <c r="D4" s="13">
        <v>0</v>
      </c>
      <c r="E4" s="34">
        <f>D4*100/C4</f>
        <v>0</v>
      </c>
      <c r="J4" s="11" t="s">
        <v>26</v>
      </c>
      <c r="K4" s="12" t="s">
        <v>27</v>
      </c>
      <c r="L4" s="13">
        <v>12</v>
      </c>
      <c r="M4" s="13">
        <v>12</v>
      </c>
      <c r="N4" s="23">
        <f>M4*100/L4</f>
        <v>100</v>
      </c>
    </row>
    <row r="5" spans="1:19" x14ac:dyDescent="0.2">
      <c r="A5" s="11" t="s">
        <v>28</v>
      </c>
      <c r="B5" s="12" t="s">
        <v>29</v>
      </c>
      <c r="C5" s="13">
        <f>'2.2'!D5</f>
        <v>3</v>
      </c>
      <c r="D5" s="13">
        <v>0</v>
      </c>
      <c r="E5" s="34">
        <f t="shared" ref="E5:E20" si="0">D5*100/C5</f>
        <v>0</v>
      </c>
      <c r="J5" s="11" t="s">
        <v>28</v>
      </c>
      <c r="K5" s="12" t="s">
        <v>29</v>
      </c>
      <c r="L5" s="13">
        <v>18</v>
      </c>
      <c r="M5" s="13">
        <v>18</v>
      </c>
      <c r="N5" s="23">
        <f t="shared" ref="N5:N20" si="1">M5*100/L5</f>
        <v>100</v>
      </c>
    </row>
    <row r="6" spans="1:19" x14ac:dyDescent="0.2">
      <c r="A6" s="11" t="s">
        <v>30</v>
      </c>
      <c r="B6" s="12" t="s">
        <v>31</v>
      </c>
      <c r="C6" s="13">
        <f>'2.2'!D6</f>
        <v>0</v>
      </c>
      <c r="D6" s="15">
        <v>0</v>
      </c>
      <c r="E6" s="34" t="e">
        <f t="shared" si="0"/>
        <v>#DIV/0!</v>
      </c>
      <c r="J6" s="11" t="s">
        <v>30</v>
      </c>
      <c r="K6" s="12" t="s">
        <v>31</v>
      </c>
      <c r="L6" s="13">
        <f>'2.2'!M6</f>
        <v>6</v>
      </c>
      <c r="M6" s="15">
        <v>4</v>
      </c>
      <c r="N6" s="34">
        <f t="shared" si="1"/>
        <v>66.666666666666671</v>
      </c>
    </row>
    <row r="7" spans="1:19" x14ac:dyDescent="0.2">
      <c r="A7" s="11" t="s">
        <v>32</v>
      </c>
      <c r="B7" s="12" t="s">
        <v>33</v>
      </c>
      <c r="C7" s="13">
        <f>'2.2'!D7</f>
        <v>0</v>
      </c>
      <c r="D7" s="15">
        <v>0</v>
      </c>
      <c r="E7" s="34" t="e">
        <f t="shared" si="0"/>
        <v>#DIV/0!</v>
      </c>
      <c r="J7" s="11" t="s">
        <v>32</v>
      </c>
      <c r="K7" s="12" t="s">
        <v>33</v>
      </c>
      <c r="L7" s="13">
        <v>11</v>
      </c>
      <c r="M7" s="15">
        <v>11</v>
      </c>
      <c r="N7" s="23">
        <f t="shared" si="1"/>
        <v>100</v>
      </c>
    </row>
    <row r="8" spans="1:19" x14ac:dyDescent="0.2">
      <c r="A8" s="11" t="s">
        <v>34</v>
      </c>
      <c r="B8" s="12" t="s">
        <v>35</v>
      </c>
      <c r="C8" s="13">
        <f>'2.2'!D8</f>
        <v>1</v>
      </c>
      <c r="D8" s="13">
        <v>0</v>
      </c>
      <c r="E8" s="34">
        <f t="shared" si="0"/>
        <v>0</v>
      </c>
      <c r="J8" s="11" t="s">
        <v>34</v>
      </c>
      <c r="K8" s="12" t="s">
        <v>35</v>
      </c>
      <c r="L8" s="13">
        <v>17</v>
      </c>
      <c r="M8" s="13">
        <v>8</v>
      </c>
      <c r="N8" s="34">
        <f t="shared" si="1"/>
        <v>47.058823529411768</v>
      </c>
    </row>
    <row r="9" spans="1:19" x14ac:dyDescent="0.2">
      <c r="A9" s="11" t="s">
        <v>36</v>
      </c>
      <c r="B9" s="12" t="s">
        <v>37</v>
      </c>
      <c r="C9" s="13">
        <f>'2.2'!D9</f>
        <v>0</v>
      </c>
      <c r="D9" s="13">
        <v>0</v>
      </c>
      <c r="E9" s="34" t="e">
        <f t="shared" si="0"/>
        <v>#DIV/0!</v>
      </c>
      <c r="J9" s="11" t="s">
        <v>36</v>
      </c>
      <c r="K9" s="12" t="s">
        <v>37</v>
      </c>
      <c r="L9" s="13">
        <v>12</v>
      </c>
      <c r="M9" s="13">
        <v>12</v>
      </c>
      <c r="N9" s="23">
        <f t="shared" si="1"/>
        <v>100</v>
      </c>
    </row>
    <row r="10" spans="1:19" x14ac:dyDescent="0.2">
      <c r="A10" s="11" t="s">
        <v>38</v>
      </c>
      <c r="B10" s="12" t="s">
        <v>39</v>
      </c>
      <c r="C10" s="13">
        <f>'2.2'!D10</f>
        <v>0</v>
      </c>
      <c r="D10" s="13">
        <v>0</v>
      </c>
      <c r="E10" s="34" t="e">
        <f t="shared" si="0"/>
        <v>#DIV/0!</v>
      </c>
      <c r="J10" s="11" t="s">
        <v>38</v>
      </c>
      <c r="K10" s="12" t="s">
        <v>39</v>
      </c>
      <c r="L10" s="13">
        <v>10</v>
      </c>
      <c r="M10" s="13">
        <v>7</v>
      </c>
      <c r="N10" s="34">
        <f t="shared" si="1"/>
        <v>70</v>
      </c>
    </row>
    <row r="11" spans="1:19" x14ac:dyDescent="0.2">
      <c r="A11" s="11" t="s">
        <v>40</v>
      </c>
      <c r="B11" s="12" t="s">
        <v>41</v>
      </c>
      <c r="C11" s="13">
        <f>'2.2'!D11</f>
        <v>2</v>
      </c>
      <c r="D11" s="13">
        <v>0</v>
      </c>
      <c r="E11" s="34">
        <f t="shared" si="0"/>
        <v>0</v>
      </c>
      <c r="J11" s="11" t="s">
        <v>40</v>
      </c>
      <c r="K11" s="12" t="s">
        <v>41</v>
      </c>
      <c r="L11" s="13">
        <v>14</v>
      </c>
      <c r="M11" s="13">
        <v>14</v>
      </c>
      <c r="N11" s="23">
        <f t="shared" si="1"/>
        <v>100</v>
      </c>
    </row>
    <row r="12" spans="1:19" x14ac:dyDescent="0.2">
      <c r="A12" s="11" t="s">
        <v>42</v>
      </c>
      <c r="B12" s="12" t="s">
        <v>43</v>
      </c>
      <c r="C12" s="13">
        <f>'2.2'!D12</f>
        <v>5</v>
      </c>
      <c r="D12" s="13">
        <v>0</v>
      </c>
      <c r="E12" s="34">
        <f t="shared" si="0"/>
        <v>0</v>
      </c>
      <c r="J12" s="11" t="s">
        <v>42</v>
      </c>
      <c r="K12" s="12" t="s">
        <v>43</v>
      </c>
      <c r="L12" s="13">
        <v>2</v>
      </c>
      <c r="M12" s="13">
        <v>2</v>
      </c>
      <c r="N12" s="23">
        <f t="shared" si="1"/>
        <v>100</v>
      </c>
    </row>
    <row r="13" spans="1:19" x14ac:dyDescent="0.2">
      <c r="A13" s="11" t="s">
        <v>44</v>
      </c>
      <c r="B13" s="12" t="s">
        <v>45</v>
      </c>
      <c r="C13" s="13">
        <f>'2.2'!D13</f>
        <v>0</v>
      </c>
      <c r="D13" s="13">
        <v>0</v>
      </c>
      <c r="E13" s="34" t="e">
        <f t="shared" si="0"/>
        <v>#DIV/0!</v>
      </c>
      <c r="J13" s="11" t="s">
        <v>44</v>
      </c>
      <c r="K13" s="12" t="s">
        <v>45</v>
      </c>
      <c r="L13" s="13">
        <v>11</v>
      </c>
      <c r="M13" s="13">
        <v>11</v>
      </c>
      <c r="N13" s="23">
        <f t="shared" si="1"/>
        <v>100</v>
      </c>
    </row>
    <row r="14" spans="1:19" x14ac:dyDescent="0.2">
      <c r="A14" s="11" t="s">
        <v>46</v>
      </c>
      <c r="B14" s="12" t="s">
        <v>47</v>
      </c>
      <c r="C14" s="13">
        <f>'2.2'!D14</f>
        <v>1</v>
      </c>
      <c r="D14" s="13">
        <v>0</v>
      </c>
      <c r="E14" s="34">
        <f t="shared" si="0"/>
        <v>0</v>
      </c>
      <c r="J14" s="11" t="s">
        <v>46</v>
      </c>
      <c r="K14" s="12" t="s">
        <v>47</v>
      </c>
      <c r="L14" s="13">
        <v>11</v>
      </c>
      <c r="M14" s="13">
        <v>9</v>
      </c>
      <c r="N14" s="34">
        <f t="shared" si="1"/>
        <v>81.818181818181813</v>
      </c>
    </row>
    <row r="15" spans="1:19" x14ac:dyDescent="0.2">
      <c r="A15" s="11" t="s">
        <v>48</v>
      </c>
      <c r="B15" s="12" t="s">
        <v>49</v>
      </c>
      <c r="C15" s="13">
        <f>'2.2'!D15</f>
        <v>2</v>
      </c>
      <c r="D15" s="13">
        <v>0</v>
      </c>
      <c r="E15" s="34">
        <f t="shared" si="0"/>
        <v>0</v>
      </c>
      <c r="G15" s="124" t="s">
        <v>50</v>
      </c>
      <c r="H15" s="125"/>
      <c r="I15" s="126"/>
      <c r="J15" s="11" t="s">
        <v>48</v>
      </c>
      <c r="K15" s="12" t="s">
        <v>49</v>
      </c>
      <c r="L15" s="13">
        <v>4</v>
      </c>
      <c r="M15" s="13">
        <v>0</v>
      </c>
      <c r="N15" s="34">
        <f t="shared" si="1"/>
        <v>0</v>
      </c>
    </row>
    <row r="16" spans="1:19" x14ac:dyDescent="0.2">
      <c r="A16" s="11" t="s">
        <v>51</v>
      </c>
      <c r="B16" s="12" t="s">
        <v>52</v>
      </c>
      <c r="C16" s="13">
        <f>'2.2'!D16</f>
        <v>1</v>
      </c>
      <c r="D16" s="13">
        <v>0</v>
      </c>
      <c r="E16" s="34">
        <f t="shared" si="0"/>
        <v>0</v>
      </c>
      <c r="G16" s="16" t="s">
        <v>2</v>
      </c>
      <c r="H16" s="17">
        <f>C20</f>
        <v>43</v>
      </c>
      <c r="I16" s="18" t="s">
        <v>53</v>
      </c>
      <c r="J16" s="11" t="s">
        <v>51</v>
      </c>
      <c r="K16" s="12" t="s">
        <v>52</v>
      </c>
      <c r="L16" s="13">
        <v>12</v>
      </c>
      <c r="M16" s="13">
        <v>5</v>
      </c>
      <c r="N16" s="34">
        <f t="shared" si="1"/>
        <v>41.666666666666664</v>
      </c>
    </row>
    <row r="17" spans="1:14" x14ac:dyDescent="0.2">
      <c r="A17" s="11" t="s">
        <v>54</v>
      </c>
      <c r="B17" s="12" t="s">
        <v>55</v>
      </c>
      <c r="C17" s="13">
        <f>'2.2'!D17</f>
        <v>0</v>
      </c>
      <c r="D17" s="13">
        <v>0</v>
      </c>
      <c r="E17" s="34" t="e">
        <f t="shared" si="0"/>
        <v>#DIV/0!</v>
      </c>
      <c r="G17" s="16" t="s">
        <v>3</v>
      </c>
      <c r="H17" s="17">
        <f>D20</f>
        <v>0</v>
      </c>
      <c r="I17" s="18" t="s">
        <v>53</v>
      </c>
      <c r="J17" s="11" t="s">
        <v>54</v>
      </c>
      <c r="K17" s="12" t="s">
        <v>55</v>
      </c>
      <c r="L17" s="13">
        <v>9</v>
      </c>
      <c r="M17" s="13">
        <v>3</v>
      </c>
      <c r="N17" s="34">
        <f t="shared" si="1"/>
        <v>33.333333333333336</v>
      </c>
    </row>
    <row r="18" spans="1:14" x14ac:dyDescent="0.2">
      <c r="A18" s="11" t="s">
        <v>56</v>
      </c>
      <c r="B18" s="12" t="s">
        <v>57</v>
      </c>
      <c r="C18" s="13">
        <f>'2.2'!D18</f>
        <v>8</v>
      </c>
      <c r="D18" s="13">
        <v>0</v>
      </c>
      <c r="E18" s="34">
        <f t="shared" si="0"/>
        <v>0</v>
      </c>
      <c r="G18" s="16" t="s">
        <v>6</v>
      </c>
      <c r="H18" s="80">
        <f>E20</f>
        <v>0</v>
      </c>
      <c r="I18" s="18" t="s">
        <v>58</v>
      </c>
      <c r="J18" s="11" t="s">
        <v>56</v>
      </c>
      <c r="K18" s="12" t="s">
        <v>57</v>
      </c>
      <c r="L18" s="13">
        <v>13</v>
      </c>
      <c r="M18" s="13">
        <v>13</v>
      </c>
      <c r="N18" s="23">
        <f t="shared" si="1"/>
        <v>100</v>
      </c>
    </row>
    <row r="19" spans="1:14" x14ac:dyDescent="0.2">
      <c r="A19" s="11" t="s">
        <v>59</v>
      </c>
      <c r="B19" s="12" t="s">
        <v>60</v>
      </c>
      <c r="C19" s="13">
        <f>'2.2'!D19</f>
        <v>16</v>
      </c>
      <c r="D19" s="13">
        <v>0</v>
      </c>
      <c r="E19" s="34">
        <f t="shared" si="0"/>
        <v>0</v>
      </c>
      <c r="G19" s="16" t="s">
        <v>4</v>
      </c>
      <c r="H19" s="20" t="s">
        <v>235</v>
      </c>
      <c r="I19" s="21" t="s">
        <v>58</v>
      </c>
      <c r="J19" s="11" t="s">
        <v>59</v>
      </c>
      <c r="K19" s="12" t="s">
        <v>60</v>
      </c>
      <c r="L19" s="13">
        <v>22</v>
      </c>
      <c r="M19" s="13">
        <v>22</v>
      </c>
      <c r="N19" s="23">
        <f t="shared" si="1"/>
        <v>100</v>
      </c>
    </row>
    <row r="20" spans="1:14" x14ac:dyDescent="0.2">
      <c r="A20" s="118" t="s">
        <v>61</v>
      </c>
      <c r="B20" s="118"/>
      <c r="C20" s="22">
        <f>SUM(C4:C19)</f>
        <v>43</v>
      </c>
      <c r="D20" s="22">
        <f>SUM(D4:D19)</f>
        <v>0</v>
      </c>
      <c r="E20" s="34">
        <f t="shared" si="0"/>
        <v>0</v>
      </c>
      <c r="G20" s="16" t="s">
        <v>62</v>
      </c>
      <c r="H20" s="127" t="s">
        <v>70</v>
      </c>
      <c r="I20" s="128"/>
      <c r="J20" s="118" t="s">
        <v>61</v>
      </c>
      <c r="K20" s="118"/>
      <c r="L20" s="22">
        <f>SUM(L4:L19)</f>
        <v>184</v>
      </c>
      <c r="M20" s="22">
        <f>SUM(M4:M19)</f>
        <v>151</v>
      </c>
      <c r="N20" s="34">
        <f t="shared" si="1"/>
        <v>82.065217391304344</v>
      </c>
    </row>
    <row r="22" spans="1:14" ht="15" x14ac:dyDescent="0.2">
      <c r="J22" s="119" t="s">
        <v>276</v>
      </c>
      <c r="K22" s="120"/>
      <c r="L22" s="8"/>
      <c r="M22" s="8"/>
      <c r="N22" s="8"/>
    </row>
    <row r="23" spans="1:14" x14ac:dyDescent="0.2">
      <c r="J23" s="9" t="s">
        <v>24</v>
      </c>
      <c r="K23" s="10" t="s">
        <v>25</v>
      </c>
      <c r="L23" s="10" t="s">
        <v>2</v>
      </c>
      <c r="M23" s="10" t="s">
        <v>3</v>
      </c>
      <c r="N23" s="10" t="s">
        <v>6</v>
      </c>
    </row>
    <row r="24" spans="1:14" x14ac:dyDescent="0.2">
      <c r="J24" s="11" t="s">
        <v>26</v>
      </c>
      <c r="K24" s="12" t="s">
        <v>27</v>
      </c>
      <c r="L24" s="13">
        <v>14</v>
      </c>
      <c r="M24" s="13">
        <v>14</v>
      </c>
      <c r="N24" s="23">
        <f>M24*100/L24</f>
        <v>100</v>
      </c>
    </row>
    <row r="25" spans="1:14" x14ac:dyDescent="0.2">
      <c r="J25" s="11" t="s">
        <v>28</v>
      </c>
      <c r="K25" s="12" t="s">
        <v>29</v>
      </c>
      <c r="L25" s="13">
        <v>24</v>
      </c>
      <c r="M25" s="13">
        <v>24</v>
      </c>
      <c r="N25" s="23">
        <f t="shared" ref="N25:N40" si="2">M25*100/L25</f>
        <v>100</v>
      </c>
    </row>
    <row r="26" spans="1:14" x14ac:dyDescent="0.2">
      <c r="J26" s="11" t="s">
        <v>30</v>
      </c>
      <c r="K26" s="12" t="s">
        <v>31</v>
      </c>
      <c r="L26" s="13">
        <f>'2.2'!M26</f>
        <v>6</v>
      </c>
      <c r="M26" s="15">
        <v>6</v>
      </c>
      <c r="N26" s="23">
        <f t="shared" si="2"/>
        <v>100</v>
      </c>
    </row>
    <row r="27" spans="1:14" x14ac:dyDescent="0.2">
      <c r="J27" s="11" t="s">
        <v>32</v>
      </c>
      <c r="K27" s="12" t="s">
        <v>33</v>
      </c>
      <c r="L27" s="13">
        <v>9</v>
      </c>
      <c r="M27" s="15">
        <v>9</v>
      </c>
      <c r="N27" s="23">
        <f t="shared" si="2"/>
        <v>100</v>
      </c>
    </row>
    <row r="28" spans="1:14" x14ac:dyDescent="0.2">
      <c r="J28" s="11" t="s">
        <v>34</v>
      </c>
      <c r="K28" s="12" t="s">
        <v>35</v>
      </c>
      <c r="L28" s="13">
        <v>3</v>
      </c>
      <c r="M28" s="13">
        <v>3</v>
      </c>
      <c r="N28" s="23">
        <f t="shared" si="2"/>
        <v>100</v>
      </c>
    </row>
    <row r="29" spans="1:14" x14ac:dyDescent="0.2">
      <c r="J29" s="11" t="s">
        <v>36</v>
      </c>
      <c r="K29" s="12" t="s">
        <v>37</v>
      </c>
      <c r="L29" s="13">
        <v>20</v>
      </c>
      <c r="M29" s="13">
        <v>20</v>
      </c>
      <c r="N29" s="23">
        <f t="shared" si="2"/>
        <v>100</v>
      </c>
    </row>
    <row r="30" spans="1:14" x14ac:dyDescent="0.2">
      <c r="B30" s="122"/>
      <c r="C30" s="122"/>
      <c r="J30" s="11" t="s">
        <v>38</v>
      </c>
      <c r="K30" s="12" t="s">
        <v>39</v>
      </c>
      <c r="L30" s="13">
        <v>9</v>
      </c>
      <c r="M30" s="13">
        <v>9</v>
      </c>
      <c r="N30" s="23">
        <f t="shared" si="2"/>
        <v>100</v>
      </c>
    </row>
    <row r="31" spans="1:14" x14ac:dyDescent="0.2">
      <c r="J31" s="11" t="s">
        <v>40</v>
      </c>
      <c r="K31" s="12" t="s">
        <v>41</v>
      </c>
      <c r="L31" s="13">
        <v>26</v>
      </c>
      <c r="M31" s="13">
        <v>26</v>
      </c>
      <c r="N31" s="23">
        <f t="shared" si="2"/>
        <v>100</v>
      </c>
    </row>
    <row r="32" spans="1:14" x14ac:dyDescent="0.2">
      <c r="B32" s="122"/>
      <c r="C32" s="122"/>
      <c r="J32" s="11" t="s">
        <v>42</v>
      </c>
      <c r="K32" s="12" t="s">
        <v>43</v>
      </c>
      <c r="L32" s="13">
        <v>3</v>
      </c>
      <c r="M32" s="13">
        <v>3</v>
      </c>
      <c r="N32" s="23">
        <f t="shared" si="2"/>
        <v>100</v>
      </c>
    </row>
    <row r="33" spans="1:14" x14ac:dyDescent="0.2">
      <c r="J33" s="11" t="s">
        <v>44</v>
      </c>
      <c r="K33" s="12" t="s">
        <v>45</v>
      </c>
      <c r="L33" s="13">
        <v>2</v>
      </c>
      <c r="M33" s="13">
        <v>2</v>
      </c>
      <c r="N33" s="23">
        <f t="shared" si="2"/>
        <v>100</v>
      </c>
    </row>
    <row r="34" spans="1:14" x14ac:dyDescent="0.2">
      <c r="J34" s="11" t="s">
        <v>46</v>
      </c>
      <c r="K34" s="12" t="s">
        <v>47</v>
      </c>
      <c r="L34" s="13">
        <v>9</v>
      </c>
      <c r="M34" s="13">
        <v>9</v>
      </c>
      <c r="N34" s="23">
        <f t="shared" si="2"/>
        <v>100</v>
      </c>
    </row>
    <row r="35" spans="1:14" x14ac:dyDescent="0.2">
      <c r="J35" s="11" t="s">
        <v>48</v>
      </c>
      <c r="K35" s="12" t="s">
        <v>49</v>
      </c>
      <c r="L35" s="13">
        <v>9</v>
      </c>
      <c r="M35" s="13">
        <v>9</v>
      </c>
      <c r="N35" s="23">
        <f t="shared" si="2"/>
        <v>100</v>
      </c>
    </row>
    <row r="36" spans="1:14" x14ac:dyDescent="0.2">
      <c r="J36" s="11" t="s">
        <v>51</v>
      </c>
      <c r="K36" s="12" t="s">
        <v>52</v>
      </c>
      <c r="L36" s="13">
        <v>5</v>
      </c>
      <c r="M36" s="13">
        <v>5</v>
      </c>
      <c r="N36" s="23">
        <f t="shared" si="2"/>
        <v>100</v>
      </c>
    </row>
    <row r="37" spans="1:14" x14ac:dyDescent="0.2">
      <c r="J37" s="11" t="s">
        <v>54</v>
      </c>
      <c r="K37" s="12" t="s">
        <v>55</v>
      </c>
      <c r="L37" s="13">
        <v>7</v>
      </c>
      <c r="M37" s="13">
        <v>2</v>
      </c>
      <c r="N37" s="34">
        <f t="shared" si="2"/>
        <v>28.571428571428573</v>
      </c>
    </row>
    <row r="38" spans="1:14" x14ac:dyDescent="0.2">
      <c r="J38" s="11" t="s">
        <v>56</v>
      </c>
      <c r="K38" s="12" t="s">
        <v>57</v>
      </c>
      <c r="L38" s="13">
        <v>10</v>
      </c>
      <c r="M38" s="13">
        <v>10</v>
      </c>
      <c r="N38" s="23">
        <f t="shared" si="2"/>
        <v>100</v>
      </c>
    </row>
    <row r="39" spans="1:14" x14ac:dyDescent="0.2">
      <c r="J39" s="11" t="s">
        <v>59</v>
      </c>
      <c r="K39" s="12" t="s">
        <v>60</v>
      </c>
      <c r="L39" s="13">
        <v>8</v>
      </c>
      <c r="M39" s="13">
        <v>8</v>
      </c>
      <c r="N39" s="23">
        <f t="shared" si="2"/>
        <v>100</v>
      </c>
    </row>
    <row r="40" spans="1:14" x14ac:dyDescent="0.2">
      <c r="J40" s="118" t="s">
        <v>61</v>
      </c>
      <c r="K40" s="118"/>
      <c r="L40" s="22">
        <f>SUM(L24:L39)</f>
        <v>164</v>
      </c>
      <c r="M40" s="22">
        <f>SUM(M24:M39)</f>
        <v>159</v>
      </c>
      <c r="N40" s="23">
        <f t="shared" si="2"/>
        <v>96.951219512195124</v>
      </c>
    </row>
    <row r="46" spans="1:14" x14ac:dyDescent="0.2">
      <c r="A46" s="121" t="s">
        <v>64</v>
      </c>
      <c r="B46" s="121"/>
    </row>
    <row r="47" spans="1:14" x14ac:dyDescent="0.2">
      <c r="A47" s="122" t="s">
        <v>280</v>
      </c>
      <c r="B47" s="122"/>
    </row>
  </sheetData>
  <mergeCells count="13">
    <mergeCell ref="J20:K20"/>
    <mergeCell ref="J2:K2"/>
    <mergeCell ref="A46:B46"/>
    <mergeCell ref="A47:B47"/>
    <mergeCell ref="A1:I2"/>
    <mergeCell ref="G15:I15"/>
    <mergeCell ref="A20:B20"/>
    <mergeCell ref="H20:I20"/>
    <mergeCell ref="B30:C30"/>
    <mergeCell ref="B32:C32"/>
    <mergeCell ref="F3:G3"/>
    <mergeCell ref="J22:K22"/>
    <mergeCell ref="J40:K40"/>
  </mergeCells>
  <hyperlinks>
    <hyperlink ref="A46:B46" r:id="rId1" display="ที่มา : HDC"/>
    <hyperlink ref="I3" location="KPI_62!A1" display="Back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  <col min="11" max="11" width="20.75" customWidth="1"/>
  </cols>
  <sheetData>
    <row r="1" spans="1:19" ht="15" customHeight="1" x14ac:dyDescent="0.2">
      <c r="A1" s="123" t="s">
        <v>239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19" t="s">
        <v>277</v>
      </c>
      <c r="K2" s="120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119" t="s">
        <v>281</v>
      </c>
      <c r="G3" s="120"/>
      <c r="I3" s="24" t="s">
        <v>66</v>
      </c>
      <c r="J3" s="9" t="s">
        <v>24</v>
      </c>
      <c r="K3" s="10" t="s">
        <v>25</v>
      </c>
      <c r="L3" s="10" t="s">
        <v>2</v>
      </c>
      <c r="M3" s="10" t="s">
        <v>3</v>
      </c>
      <c r="N3" s="10" t="s">
        <v>6</v>
      </c>
    </row>
    <row r="4" spans="1:19" x14ac:dyDescent="0.2">
      <c r="A4" s="11" t="s">
        <v>26</v>
      </c>
      <c r="B4" s="12" t="s">
        <v>27</v>
      </c>
      <c r="C4" s="13">
        <v>1</v>
      </c>
      <c r="D4" s="13">
        <v>1</v>
      </c>
      <c r="E4" s="23">
        <f>D4*100/C4</f>
        <v>100</v>
      </c>
      <c r="J4" s="11" t="s">
        <v>26</v>
      </c>
      <c r="K4" s="12" t="s">
        <v>27</v>
      </c>
      <c r="L4" s="13">
        <v>0</v>
      </c>
      <c r="M4" s="13">
        <v>0</v>
      </c>
      <c r="N4" s="34" t="e">
        <f>M4*100/L4</f>
        <v>#DIV/0!</v>
      </c>
    </row>
    <row r="5" spans="1:19" x14ac:dyDescent="0.2">
      <c r="A5" s="11" t="s">
        <v>28</v>
      </c>
      <c r="B5" s="12" t="s">
        <v>29</v>
      </c>
      <c r="C5" s="13">
        <v>1</v>
      </c>
      <c r="D5" s="13">
        <v>1</v>
      </c>
      <c r="E5" s="23">
        <f t="shared" ref="E5:E20" si="0">D5*100/C5</f>
        <v>100</v>
      </c>
      <c r="J5" s="11" t="s">
        <v>28</v>
      </c>
      <c r="K5" s="12" t="s">
        <v>29</v>
      </c>
      <c r="L5" s="13">
        <v>1</v>
      </c>
      <c r="M5" s="13">
        <v>1</v>
      </c>
      <c r="N5" s="23">
        <f t="shared" ref="N5:N20" si="1">M5*100/L5</f>
        <v>100</v>
      </c>
    </row>
    <row r="6" spans="1:19" x14ac:dyDescent="0.2">
      <c r="A6" s="11" t="s">
        <v>30</v>
      </c>
      <c r="B6" s="12" t="s">
        <v>31</v>
      </c>
      <c r="C6" s="13">
        <v>0</v>
      </c>
      <c r="D6" s="13">
        <v>0</v>
      </c>
      <c r="E6" s="34" t="e">
        <f t="shared" si="0"/>
        <v>#DIV/0!</v>
      </c>
      <c r="J6" s="11" t="s">
        <v>30</v>
      </c>
      <c r="K6" s="12" t="s">
        <v>31</v>
      </c>
      <c r="L6" s="13">
        <v>0</v>
      </c>
      <c r="M6" s="13">
        <v>0</v>
      </c>
      <c r="N6" s="34" t="e">
        <f t="shared" si="1"/>
        <v>#DIV/0!</v>
      </c>
    </row>
    <row r="7" spans="1:19" x14ac:dyDescent="0.2">
      <c r="A7" s="11" t="s">
        <v>32</v>
      </c>
      <c r="B7" s="12" t="s">
        <v>33</v>
      </c>
      <c r="C7" s="13">
        <v>0</v>
      </c>
      <c r="D7" s="13">
        <v>0</v>
      </c>
      <c r="E7" s="34" t="e">
        <f t="shared" si="0"/>
        <v>#DIV/0!</v>
      </c>
      <c r="J7" s="11" t="s">
        <v>32</v>
      </c>
      <c r="K7" s="12" t="s">
        <v>33</v>
      </c>
      <c r="L7" s="13">
        <v>0</v>
      </c>
      <c r="M7" s="13">
        <v>0</v>
      </c>
      <c r="N7" s="34" t="e">
        <f t="shared" si="1"/>
        <v>#DIV/0!</v>
      </c>
    </row>
    <row r="8" spans="1:19" x14ac:dyDescent="0.2">
      <c r="A8" s="11" t="s">
        <v>34</v>
      </c>
      <c r="B8" s="12" t="s">
        <v>35</v>
      </c>
      <c r="C8" s="13">
        <v>1</v>
      </c>
      <c r="D8" s="13">
        <v>1</v>
      </c>
      <c r="E8" s="23">
        <f t="shared" si="0"/>
        <v>100</v>
      </c>
      <c r="J8" s="11" t="s">
        <v>34</v>
      </c>
      <c r="K8" s="12" t="s">
        <v>35</v>
      </c>
      <c r="L8" s="13">
        <v>1</v>
      </c>
      <c r="M8" s="13">
        <v>1</v>
      </c>
      <c r="N8" s="23">
        <f t="shared" si="1"/>
        <v>100</v>
      </c>
    </row>
    <row r="9" spans="1:19" x14ac:dyDescent="0.2">
      <c r="A9" s="11" t="s">
        <v>36</v>
      </c>
      <c r="B9" s="12" t="s">
        <v>37</v>
      </c>
      <c r="C9" s="13">
        <v>1</v>
      </c>
      <c r="D9" s="13">
        <v>1</v>
      </c>
      <c r="E9" s="23">
        <f t="shared" si="0"/>
        <v>100</v>
      </c>
      <c r="J9" s="11" t="s">
        <v>36</v>
      </c>
      <c r="K9" s="12" t="s">
        <v>37</v>
      </c>
      <c r="L9" s="13">
        <v>1</v>
      </c>
      <c r="M9" s="13">
        <v>1</v>
      </c>
      <c r="N9" s="34">
        <f t="shared" si="1"/>
        <v>100</v>
      </c>
    </row>
    <row r="10" spans="1:19" x14ac:dyDescent="0.2">
      <c r="A10" s="11" t="s">
        <v>38</v>
      </c>
      <c r="B10" s="12" t="s">
        <v>39</v>
      </c>
      <c r="C10" s="13">
        <v>0</v>
      </c>
      <c r="D10" s="13">
        <v>0</v>
      </c>
      <c r="E10" s="34" t="e">
        <f t="shared" si="0"/>
        <v>#DIV/0!</v>
      </c>
      <c r="J10" s="11" t="s">
        <v>38</v>
      </c>
      <c r="K10" s="12" t="s">
        <v>39</v>
      </c>
      <c r="L10" s="13">
        <v>0</v>
      </c>
      <c r="M10" s="13">
        <v>0</v>
      </c>
      <c r="N10" s="34" t="e">
        <f t="shared" si="1"/>
        <v>#DIV/0!</v>
      </c>
    </row>
    <row r="11" spans="1:19" x14ac:dyDescent="0.2">
      <c r="A11" s="11" t="s">
        <v>40</v>
      </c>
      <c r="B11" s="12" t="s">
        <v>41</v>
      </c>
      <c r="C11" s="13">
        <v>0</v>
      </c>
      <c r="D11" s="13">
        <v>0</v>
      </c>
      <c r="E11" s="34" t="e">
        <f t="shared" si="0"/>
        <v>#DIV/0!</v>
      </c>
      <c r="J11" s="11" t="s">
        <v>40</v>
      </c>
      <c r="K11" s="12" t="s">
        <v>41</v>
      </c>
      <c r="L11" s="13">
        <v>0</v>
      </c>
      <c r="M11" s="13">
        <v>0</v>
      </c>
      <c r="N11" s="34" t="e">
        <f t="shared" si="1"/>
        <v>#DIV/0!</v>
      </c>
    </row>
    <row r="12" spans="1:19" x14ac:dyDescent="0.2">
      <c r="A12" s="11" t="s">
        <v>42</v>
      </c>
      <c r="B12" s="12" t="s">
        <v>43</v>
      </c>
      <c r="C12" s="13">
        <v>0</v>
      </c>
      <c r="D12" s="13">
        <v>0</v>
      </c>
      <c r="E12" s="34" t="e">
        <f t="shared" si="0"/>
        <v>#DIV/0!</v>
      </c>
      <c r="J12" s="11" t="s">
        <v>42</v>
      </c>
      <c r="K12" s="12" t="s">
        <v>43</v>
      </c>
      <c r="L12" s="13">
        <v>0</v>
      </c>
      <c r="M12" s="13">
        <v>0</v>
      </c>
      <c r="N12" s="34" t="e">
        <f t="shared" si="1"/>
        <v>#DIV/0!</v>
      </c>
    </row>
    <row r="13" spans="1:19" x14ac:dyDescent="0.2">
      <c r="A13" s="11" t="s">
        <v>44</v>
      </c>
      <c r="B13" s="12" t="s">
        <v>45</v>
      </c>
      <c r="C13" s="13">
        <v>0</v>
      </c>
      <c r="D13" s="13">
        <v>0</v>
      </c>
      <c r="E13" s="34" t="e">
        <f t="shared" si="0"/>
        <v>#DIV/0!</v>
      </c>
      <c r="J13" s="11" t="s">
        <v>44</v>
      </c>
      <c r="K13" s="12" t="s">
        <v>45</v>
      </c>
      <c r="L13" s="13">
        <v>0</v>
      </c>
      <c r="M13" s="13">
        <v>0</v>
      </c>
      <c r="N13" s="34" t="e">
        <f t="shared" si="1"/>
        <v>#DIV/0!</v>
      </c>
    </row>
    <row r="14" spans="1:19" x14ac:dyDescent="0.2">
      <c r="A14" s="11" t="s">
        <v>46</v>
      </c>
      <c r="B14" s="12" t="s">
        <v>47</v>
      </c>
      <c r="C14" s="13">
        <v>0</v>
      </c>
      <c r="D14" s="13">
        <v>0</v>
      </c>
      <c r="E14" s="34" t="e">
        <f t="shared" si="0"/>
        <v>#DIV/0!</v>
      </c>
      <c r="J14" s="11" t="s">
        <v>46</v>
      </c>
      <c r="K14" s="12" t="s">
        <v>47</v>
      </c>
      <c r="L14" s="13">
        <v>0</v>
      </c>
      <c r="M14" s="13">
        <v>0</v>
      </c>
      <c r="N14" s="34" t="e">
        <f t="shared" si="1"/>
        <v>#DIV/0!</v>
      </c>
    </row>
    <row r="15" spans="1:19" x14ac:dyDescent="0.2">
      <c r="A15" s="11" t="s">
        <v>48</v>
      </c>
      <c r="B15" s="12" t="s">
        <v>49</v>
      </c>
      <c r="C15" s="13">
        <v>1</v>
      </c>
      <c r="D15" s="13">
        <v>1</v>
      </c>
      <c r="E15" s="23">
        <f t="shared" si="0"/>
        <v>100</v>
      </c>
      <c r="G15" s="124" t="s">
        <v>50</v>
      </c>
      <c r="H15" s="125"/>
      <c r="I15" s="126"/>
      <c r="J15" s="11" t="s">
        <v>48</v>
      </c>
      <c r="K15" s="12" t="s">
        <v>49</v>
      </c>
      <c r="L15" s="13">
        <v>1</v>
      </c>
      <c r="M15" s="13">
        <v>1</v>
      </c>
      <c r="N15" s="23">
        <f t="shared" si="1"/>
        <v>100</v>
      </c>
    </row>
    <row r="16" spans="1:19" x14ac:dyDescent="0.2">
      <c r="A16" s="11" t="s">
        <v>51</v>
      </c>
      <c r="B16" s="12" t="s">
        <v>52</v>
      </c>
      <c r="C16" s="13">
        <v>0</v>
      </c>
      <c r="D16" s="13">
        <v>0</v>
      </c>
      <c r="E16" s="34" t="e">
        <f t="shared" si="0"/>
        <v>#DIV/0!</v>
      </c>
      <c r="G16" s="16" t="s">
        <v>2</v>
      </c>
      <c r="H16" s="17">
        <f>C20</f>
        <v>40</v>
      </c>
      <c r="I16" s="18" t="s">
        <v>53</v>
      </c>
      <c r="J16" s="11" t="s">
        <v>51</v>
      </c>
      <c r="K16" s="12" t="s">
        <v>52</v>
      </c>
      <c r="L16" s="13">
        <v>0</v>
      </c>
      <c r="M16" s="13">
        <v>0</v>
      </c>
      <c r="N16" s="34" t="e">
        <f t="shared" si="1"/>
        <v>#DIV/0!</v>
      </c>
    </row>
    <row r="17" spans="1:14" x14ac:dyDescent="0.2">
      <c r="A17" s="11" t="s">
        <v>54</v>
      </c>
      <c r="B17" s="12" t="s">
        <v>55</v>
      </c>
      <c r="C17" s="13">
        <v>0</v>
      </c>
      <c r="D17" s="13">
        <v>0</v>
      </c>
      <c r="E17" s="34" t="e">
        <f t="shared" si="0"/>
        <v>#DIV/0!</v>
      </c>
      <c r="G17" s="16" t="s">
        <v>3</v>
      </c>
      <c r="H17" s="17">
        <f>D20</f>
        <v>38</v>
      </c>
      <c r="I17" s="18" t="s">
        <v>53</v>
      </c>
      <c r="J17" s="11" t="s">
        <v>54</v>
      </c>
      <c r="K17" s="12" t="s">
        <v>55</v>
      </c>
      <c r="L17" s="13">
        <v>0</v>
      </c>
      <c r="M17" s="13">
        <v>0</v>
      </c>
      <c r="N17" s="34" t="e">
        <f t="shared" si="1"/>
        <v>#DIV/0!</v>
      </c>
    </row>
    <row r="18" spans="1:14" x14ac:dyDescent="0.2">
      <c r="A18" s="11" t="s">
        <v>56</v>
      </c>
      <c r="B18" s="12" t="s">
        <v>57</v>
      </c>
      <c r="C18" s="13">
        <v>0</v>
      </c>
      <c r="D18" s="13">
        <v>0</v>
      </c>
      <c r="E18" s="34" t="e">
        <f t="shared" si="0"/>
        <v>#DIV/0!</v>
      </c>
      <c r="G18" s="16" t="s">
        <v>6</v>
      </c>
      <c r="H18" s="79">
        <f>E20</f>
        <v>95</v>
      </c>
      <c r="I18" s="18" t="s">
        <v>58</v>
      </c>
      <c r="J18" s="11" t="s">
        <v>56</v>
      </c>
      <c r="K18" s="12" t="s">
        <v>57</v>
      </c>
      <c r="L18" s="13">
        <v>0</v>
      </c>
      <c r="M18" s="13">
        <v>0</v>
      </c>
      <c r="N18" s="34" t="e">
        <f t="shared" si="1"/>
        <v>#DIV/0!</v>
      </c>
    </row>
    <row r="19" spans="1:14" x14ac:dyDescent="0.2">
      <c r="A19" s="11" t="s">
        <v>59</v>
      </c>
      <c r="B19" s="12" t="s">
        <v>60</v>
      </c>
      <c r="C19" s="13">
        <v>35</v>
      </c>
      <c r="D19" s="13">
        <v>33</v>
      </c>
      <c r="E19" s="23">
        <f t="shared" si="0"/>
        <v>94.285714285714292</v>
      </c>
      <c r="G19" s="16" t="s">
        <v>4</v>
      </c>
      <c r="H19" s="20" t="s">
        <v>147</v>
      </c>
      <c r="I19" s="21" t="s">
        <v>58</v>
      </c>
      <c r="J19" s="11" t="s">
        <v>59</v>
      </c>
      <c r="K19" s="12" t="s">
        <v>60</v>
      </c>
      <c r="L19" s="13">
        <v>23</v>
      </c>
      <c r="M19" s="13">
        <v>21</v>
      </c>
      <c r="N19" s="23">
        <f t="shared" si="1"/>
        <v>91.304347826086953</v>
      </c>
    </row>
    <row r="20" spans="1:14" x14ac:dyDescent="0.2">
      <c r="A20" s="118" t="s">
        <v>61</v>
      </c>
      <c r="B20" s="118"/>
      <c r="C20" s="22">
        <f>SUM(C4:C19)</f>
        <v>40</v>
      </c>
      <c r="D20" s="22">
        <f>SUM(D4:D19)</f>
        <v>38</v>
      </c>
      <c r="E20" s="23">
        <f t="shared" si="0"/>
        <v>95</v>
      </c>
      <c r="G20" s="16" t="s">
        <v>62</v>
      </c>
      <c r="H20" s="129" t="s">
        <v>63</v>
      </c>
      <c r="I20" s="130"/>
      <c r="J20" s="118" t="s">
        <v>61</v>
      </c>
      <c r="K20" s="118"/>
      <c r="L20" s="22">
        <f>SUM(L4:L19)</f>
        <v>27</v>
      </c>
      <c r="M20" s="22">
        <f>SUM(M4:M19)</f>
        <v>25</v>
      </c>
      <c r="N20" s="23">
        <f t="shared" si="1"/>
        <v>92.592592592592595</v>
      </c>
    </row>
    <row r="22" spans="1:14" ht="15" x14ac:dyDescent="0.2">
      <c r="J22" s="119" t="s">
        <v>276</v>
      </c>
      <c r="K22" s="120"/>
      <c r="L22" s="8"/>
      <c r="M22" s="8"/>
      <c r="N22" s="8"/>
    </row>
    <row r="23" spans="1:14" x14ac:dyDescent="0.2">
      <c r="J23" s="9" t="s">
        <v>24</v>
      </c>
      <c r="K23" s="10" t="s">
        <v>25</v>
      </c>
      <c r="L23" s="10" t="s">
        <v>2</v>
      </c>
      <c r="M23" s="10" t="s">
        <v>3</v>
      </c>
      <c r="N23" s="10" t="s">
        <v>6</v>
      </c>
    </row>
    <row r="24" spans="1:14" x14ac:dyDescent="0.2">
      <c r="J24" s="11" t="s">
        <v>26</v>
      </c>
      <c r="K24" s="12" t="s">
        <v>27</v>
      </c>
      <c r="L24" s="13">
        <v>0</v>
      </c>
      <c r="M24" s="13">
        <v>0</v>
      </c>
      <c r="N24" s="34" t="e">
        <f>M24*100/L24</f>
        <v>#DIV/0!</v>
      </c>
    </row>
    <row r="25" spans="1:14" x14ac:dyDescent="0.2">
      <c r="J25" s="11" t="s">
        <v>28</v>
      </c>
      <c r="K25" s="12" t="s">
        <v>29</v>
      </c>
      <c r="L25" s="13">
        <v>1</v>
      </c>
      <c r="M25" s="13">
        <v>1</v>
      </c>
      <c r="N25" s="23">
        <f t="shared" ref="N25:N40" si="2">M25*100/L25</f>
        <v>100</v>
      </c>
    </row>
    <row r="26" spans="1:14" x14ac:dyDescent="0.2">
      <c r="J26" s="11" t="s">
        <v>30</v>
      </c>
      <c r="K26" s="12" t="s">
        <v>31</v>
      </c>
      <c r="L26" s="13">
        <v>0</v>
      </c>
      <c r="M26" s="13">
        <v>0</v>
      </c>
      <c r="N26" s="34" t="e">
        <f t="shared" si="2"/>
        <v>#DIV/0!</v>
      </c>
    </row>
    <row r="27" spans="1:14" x14ac:dyDescent="0.2">
      <c r="J27" s="11" t="s">
        <v>32</v>
      </c>
      <c r="K27" s="12" t="s">
        <v>33</v>
      </c>
      <c r="L27" s="13">
        <v>0</v>
      </c>
      <c r="M27" s="13">
        <v>0</v>
      </c>
      <c r="N27" s="34" t="e">
        <f t="shared" si="2"/>
        <v>#DIV/0!</v>
      </c>
    </row>
    <row r="28" spans="1:14" x14ac:dyDescent="0.2">
      <c r="J28" s="11" t="s">
        <v>34</v>
      </c>
      <c r="K28" s="12" t="s">
        <v>35</v>
      </c>
      <c r="L28" s="13">
        <v>2</v>
      </c>
      <c r="M28" s="13">
        <v>1</v>
      </c>
      <c r="N28" s="23">
        <f t="shared" si="2"/>
        <v>50</v>
      </c>
    </row>
    <row r="29" spans="1:14" x14ac:dyDescent="0.2">
      <c r="J29" s="11" t="s">
        <v>36</v>
      </c>
      <c r="K29" s="12" t="s">
        <v>37</v>
      </c>
      <c r="L29" s="13">
        <v>0</v>
      </c>
      <c r="M29" s="13">
        <v>0</v>
      </c>
      <c r="N29" s="34" t="e">
        <f t="shared" si="2"/>
        <v>#DIV/0!</v>
      </c>
    </row>
    <row r="30" spans="1:14" x14ac:dyDescent="0.2">
      <c r="B30" s="122"/>
      <c r="C30" s="122"/>
      <c r="J30" s="11" t="s">
        <v>38</v>
      </c>
      <c r="K30" s="12" t="s">
        <v>39</v>
      </c>
      <c r="L30" s="13">
        <v>0</v>
      </c>
      <c r="M30" s="13">
        <v>0</v>
      </c>
      <c r="N30" s="34" t="e">
        <f t="shared" si="2"/>
        <v>#DIV/0!</v>
      </c>
    </row>
    <row r="31" spans="1:14" x14ac:dyDescent="0.2">
      <c r="J31" s="11" t="s">
        <v>40</v>
      </c>
      <c r="K31" s="12" t="s">
        <v>41</v>
      </c>
      <c r="L31" s="13">
        <v>0</v>
      </c>
      <c r="M31" s="13">
        <v>0</v>
      </c>
      <c r="N31" s="34" t="e">
        <f t="shared" si="2"/>
        <v>#DIV/0!</v>
      </c>
    </row>
    <row r="32" spans="1:14" x14ac:dyDescent="0.2">
      <c r="B32" s="122"/>
      <c r="C32" s="122"/>
      <c r="J32" s="11" t="s">
        <v>42</v>
      </c>
      <c r="K32" s="12" t="s">
        <v>43</v>
      </c>
      <c r="L32" s="13">
        <v>0</v>
      </c>
      <c r="M32" s="13">
        <v>0</v>
      </c>
      <c r="N32" s="34" t="e">
        <f t="shared" si="2"/>
        <v>#DIV/0!</v>
      </c>
    </row>
    <row r="33" spans="1:14" x14ac:dyDescent="0.2">
      <c r="J33" s="11" t="s">
        <v>44</v>
      </c>
      <c r="K33" s="12" t="s">
        <v>45</v>
      </c>
      <c r="L33" s="13">
        <v>0</v>
      </c>
      <c r="M33" s="13">
        <v>0</v>
      </c>
      <c r="N33" s="34" t="e">
        <f t="shared" si="2"/>
        <v>#DIV/0!</v>
      </c>
    </row>
    <row r="34" spans="1:14" x14ac:dyDescent="0.2">
      <c r="J34" s="11" t="s">
        <v>46</v>
      </c>
      <c r="K34" s="12" t="s">
        <v>47</v>
      </c>
      <c r="L34" s="13">
        <v>0</v>
      </c>
      <c r="M34" s="13">
        <v>0</v>
      </c>
      <c r="N34" s="34" t="e">
        <f t="shared" si="2"/>
        <v>#DIV/0!</v>
      </c>
    </row>
    <row r="35" spans="1:14" x14ac:dyDescent="0.2">
      <c r="J35" s="11" t="s">
        <v>48</v>
      </c>
      <c r="K35" s="12" t="s">
        <v>49</v>
      </c>
      <c r="L35" s="13">
        <v>1</v>
      </c>
      <c r="M35" s="13">
        <v>1</v>
      </c>
      <c r="N35" s="23">
        <f t="shared" si="2"/>
        <v>100</v>
      </c>
    </row>
    <row r="36" spans="1:14" x14ac:dyDescent="0.2">
      <c r="J36" s="11" t="s">
        <v>51</v>
      </c>
      <c r="K36" s="12" t="s">
        <v>52</v>
      </c>
      <c r="L36" s="13">
        <v>0</v>
      </c>
      <c r="M36" s="13">
        <v>0</v>
      </c>
      <c r="N36" s="34" t="e">
        <f t="shared" si="2"/>
        <v>#DIV/0!</v>
      </c>
    </row>
    <row r="37" spans="1:14" x14ac:dyDescent="0.2">
      <c r="J37" s="11" t="s">
        <v>54</v>
      </c>
      <c r="K37" s="12" t="s">
        <v>55</v>
      </c>
      <c r="L37" s="13">
        <v>0</v>
      </c>
      <c r="M37" s="13">
        <v>0</v>
      </c>
      <c r="N37" s="34" t="e">
        <f t="shared" si="2"/>
        <v>#DIV/0!</v>
      </c>
    </row>
    <row r="38" spans="1:14" x14ac:dyDescent="0.2">
      <c r="J38" s="11" t="s">
        <v>56</v>
      </c>
      <c r="K38" s="12" t="s">
        <v>57</v>
      </c>
      <c r="L38" s="13">
        <v>0</v>
      </c>
      <c r="M38" s="13">
        <v>0</v>
      </c>
      <c r="N38" s="34" t="e">
        <f t="shared" si="2"/>
        <v>#DIV/0!</v>
      </c>
    </row>
    <row r="39" spans="1:14" x14ac:dyDescent="0.2">
      <c r="J39" s="11" t="s">
        <v>59</v>
      </c>
      <c r="K39" s="12" t="s">
        <v>60</v>
      </c>
      <c r="L39" s="13">
        <v>6</v>
      </c>
      <c r="M39" s="13">
        <v>5</v>
      </c>
      <c r="N39" s="23">
        <f t="shared" si="2"/>
        <v>83.333333333333329</v>
      </c>
    </row>
    <row r="40" spans="1:14" x14ac:dyDescent="0.2">
      <c r="J40" s="118" t="s">
        <v>61</v>
      </c>
      <c r="K40" s="118"/>
      <c r="L40" s="22">
        <f>SUM(L24:L39)</f>
        <v>10</v>
      </c>
      <c r="M40" s="22">
        <f>SUM(M24:M39)</f>
        <v>8</v>
      </c>
      <c r="N40" s="23">
        <f t="shared" si="2"/>
        <v>80</v>
      </c>
    </row>
    <row r="46" spans="1:14" x14ac:dyDescent="0.2">
      <c r="A46" s="121" t="s">
        <v>64</v>
      </c>
      <c r="B46" s="121"/>
    </row>
    <row r="47" spans="1:14" x14ac:dyDescent="0.2">
      <c r="A47" s="122" t="s">
        <v>280</v>
      </c>
      <c r="B47" s="122"/>
    </row>
  </sheetData>
  <mergeCells count="13">
    <mergeCell ref="J20:K20"/>
    <mergeCell ref="J2:K2"/>
    <mergeCell ref="A46:B46"/>
    <mergeCell ref="A47:B47"/>
    <mergeCell ref="A1:I2"/>
    <mergeCell ref="G15:I15"/>
    <mergeCell ref="A20:B20"/>
    <mergeCell ref="H20:I20"/>
    <mergeCell ref="B30:C30"/>
    <mergeCell ref="B32:C32"/>
    <mergeCell ref="F3:G3"/>
    <mergeCell ref="J22:K22"/>
    <mergeCell ref="J40:K40"/>
  </mergeCells>
  <hyperlinks>
    <hyperlink ref="A46:B46" r:id="rId1" display="ที่มา : HDC"/>
    <hyperlink ref="I3" location="KPI_62!A1" display="Back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  <col min="11" max="11" width="18.125" bestFit="1" customWidth="1"/>
  </cols>
  <sheetData>
    <row r="1" spans="1:19" ht="15" customHeight="1" x14ac:dyDescent="0.2">
      <c r="A1" s="123" t="s">
        <v>244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19" t="s">
        <v>277</v>
      </c>
      <c r="K2" s="120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119" t="s">
        <v>281</v>
      </c>
      <c r="G3" s="120"/>
      <c r="I3" s="24" t="s">
        <v>66</v>
      </c>
      <c r="J3" s="9" t="s">
        <v>24</v>
      </c>
      <c r="K3" s="10" t="s">
        <v>25</v>
      </c>
      <c r="L3" s="10" t="s">
        <v>2</v>
      </c>
      <c r="M3" s="10" t="s">
        <v>3</v>
      </c>
      <c r="N3" s="10" t="s">
        <v>6</v>
      </c>
    </row>
    <row r="4" spans="1:19" x14ac:dyDescent="0.2">
      <c r="A4" s="11" t="s">
        <v>26</v>
      </c>
      <c r="B4" s="12" t="s">
        <v>27</v>
      </c>
      <c r="C4" s="13">
        <v>10</v>
      </c>
      <c r="D4" s="13">
        <v>6</v>
      </c>
      <c r="E4" s="34">
        <f>D4*100/C4</f>
        <v>60</v>
      </c>
      <c r="J4" s="11" t="s">
        <v>26</v>
      </c>
      <c r="K4" s="12" t="s">
        <v>27</v>
      </c>
      <c r="L4" s="13">
        <v>49</v>
      </c>
      <c r="M4" s="13">
        <v>48</v>
      </c>
      <c r="N4" s="23">
        <f>M4*100/L4</f>
        <v>97.959183673469383</v>
      </c>
    </row>
    <row r="5" spans="1:19" x14ac:dyDescent="0.2">
      <c r="A5" s="11" t="s">
        <v>28</v>
      </c>
      <c r="B5" s="12" t="s">
        <v>29</v>
      </c>
      <c r="C5" s="13">
        <v>18</v>
      </c>
      <c r="D5" s="13">
        <v>15</v>
      </c>
      <c r="E5" s="23">
        <f t="shared" ref="E5:E20" si="0">D5*100/C5</f>
        <v>83.333333333333329</v>
      </c>
      <c r="J5" s="11" t="s">
        <v>28</v>
      </c>
      <c r="K5" s="12" t="s">
        <v>29</v>
      </c>
      <c r="L5" s="13">
        <v>55</v>
      </c>
      <c r="M5" s="13">
        <v>55</v>
      </c>
      <c r="N5" s="23">
        <f t="shared" ref="N5:N20" si="1">M5*100/L5</f>
        <v>100</v>
      </c>
    </row>
    <row r="6" spans="1:19" x14ac:dyDescent="0.2">
      <c r="A6" s="11" t="s">
        <v>30</v>
      </c>
      <c r="B6" s="12" t="s">
        <v>31</v>
      </c>
      <c r="C6" s="13">
        <v>5</v>
      </c>
      <c r="D6" s="15">
        <v>4</v>
      </c>
      <c r="E6" s="23">
        <f t="shared" si="0"/>
        <v>80</v>
      </c>
      <c r="J6" s="11" t="s">
        <v>30</v>
      </c>
      <c r="K6" s="12" t="s">
        <v>31</v>
      </c>
      <c r="L6" s="13">
        <v>23</v>
      </c>
      <c r="M6" s="15">
        <v>22</v>
      </c>
      <c r="N6" s="23">
        <f t="shared" si="1"/>
        <v>95.652173913043484</v>
      </c>
    </row>
    <row r="7" spans="1:19" x14ac:dyDescent="0.2">
      <c r="A7" s="11" t="s">
        <v>32</v>
      </c>
      <c r="B7" s="12" t="s">
        <v>33</v>
      </c>
      <c r="C7" s="13">
        <v>2</v>
      </c>
      <c r="D7" s="15">
        <v>2</v>
      </c>
      <c r="E7" s="23">
        <f t="shared" si="0"/>
        <v>100</v>
      </c>
      <c r="J7" s="11" t="s">
        <v>32</v>
      </c>
      <c r="K7" s="12" t="s">
        <v>33</v>
      </c>
      <c r="L7" s="13">
        <v>36</v>
      </c>
      <c r="M7" s="15">
        <v>36</v>
      </c>
      <c r="N7" s="23">
        <f t="shared" si="1"/>
        <v>100</v>
      </c>
    </row>
    <row r="8" spans="1:19" x14ac:dyDescent="0.2">
      <c r="A8" s="11" t="s">
        <v>34</v>
      </c>
      <c r="B8" s="12" t="s">
        <v>35</v>
      </c>
      <c r="C8" s="13">
        <v>3</v>
      </c>
      <c r="D8" s="13">
        <v>2</v>
      </c>
      <c r="E8" s="34">
        <f t="shared" si="0"/>
        <v>66.666666666666671</v>
      </c>
      <c r="J8" s="11" t="s">
        <v>34</v>
      </c>
      <c r="K8" s="12" t="s">
        <v>35</v>
      </c>
      <c r="L8" s="13">
        <v>37</v>
      </c>
      <c r="M8" s="13">
        <v>28</v>
      </c>
      <c r="N8" s="34">
        <f t="shared" si="1"/>
        <v>75.675675675675677</v>
      </c>
    </row>
    <row r="9" spans="1:19" x14ac:dyDescent="0.2">
      <c r="A9" s="11" t="s">
        <v>36</v>
      </c>
      <c r="B9" s="12" t="s">
        <v>37</v>
      </c>
      <c r="C9" s="13">
        <v>0</v>
      </c>
      <c r="D9" s="13">
        <v>0</v>
      </c>
      <c r="E9" s="34" t="e">
        <f t="shared" si="0"/>
        <v>#DIV/0!</v>
      </c>
      <c r="J9" s="11" t="s">
        <v>36</v>
      </c>
      <c r="K9" s="12" t="s">
        <v>37</v>
      </c>
      <c r="L9" s="13">
        <v>76</v>
      </c>
      <c r="M9" s="13">
        <v>75</v>
      </c>
      <c r="N9" s="23">
        <f t="shared" si="1"/>
        <v>98.684210526315795</v>
      </c>
    </row>
    <row r="10" spans="1:19" x14ac:dyDescent="0.2">
      <c r="A10" s="11" t="s">
        <v>38</v>
      </c>
      <c r="B10" s="12" t="s">
        <v>39</v>
      </c>
      <c r="C10" s="13">
        <v>11</v>
      </c>
      <c r="D10" s="13">
        <v>8</v>
      </c>
      <c r="E10" s="34">
        <f t="shared" si="0"/>
        <v>72.727272727272734</v>
      </c>
      <c r="J10" s="11" t="s">
        <v>38</v>
      </c>
      <c r="K10" s="12" t="s">
        <v>39</v>
      </c>
      <c r="L10" s="13">
        <v>43</v>
      </c>
      <c r="M10" s="13">
        <v>43</v>
      </c>
      <c r="N10" s="23">
        <f t="shared" si="1"/>
        <v>100</v>
      </c>
    </row>
    <row r="11" spans="1:19" x14ac:dyDescent="0.2">
      <c r="A11" s="11" t="s">
        <v>40</v>
      </c>
      <c r="B11" s="12" t="s">
        <v>41</v>
      </c>
      <c r="C11" s="13">
        <v>12</v>
      </c>
      <c r="D11" s="13">
        <v>10</v>
      </c>
      <c r="E11" s="23">
        <f t="shared" si="0"/>
        <v>83.333333333333329</v>
      </c>
      <c r="J11" s="11" t="s">
        <v>40</v>
      </c>
      <c r="K11" s="12" t="s">
        <v>41</v>
      </c>
      <c r="L11" s="13">
        <v>59</v>
      </c>
      <c r="M11" s="13">
        <v>59</v>
      </c>
      <c r="N11" s="23">
        <f t="shared" si="1"/>
        <v>100</v>
      </c>
    </row>
    <row r="12" spans="1:19" x14ac:dyDescent="0.2">
      <c r="A12" s="11" t="s">
        <v>42</v>
      </c>
      <c r="B12" s="12" t="s">
        <v>43</v>
      </c>
      <c r="C12" s="13">
        <v>29</v>
      </c>
      <c r="D12" s="13">
        <v>24</v>
      </c>
      <c r="E12" s="23">
        <f t="shared" si="0"/>
        <v>82.758620689655174</v>
      </c>
      <c r="J12" s="11" t="s">
        <v>42</v>
      </c>
      <c r="K12" s="12" t="s">
        <v>43</v>
      </c>
      <c r="L12" s="13">
        <v>47</v>
      </c>
      <c r="M12" s="13">
        <v>47</v>
      </c>
      <c r="N12" s="23">
        <f t="shared" si="1"/>
        <v>100</v>
      </c>
    </row>
    <row r="13" spans="1:19" x14ac:dyDescent="0.2">
      <c r="A13" s="11" t="s">
        <v>44</v>
      </c>
      <c r="B13" s="12" t="s">
        <v>45</v>
      </c>
      <c r="C13" s="13">
        <v>11</v>
      </c>
      <c r="D13" s="13">
        <v>11</v>
      </c>
      <c r="E13" s="34">
        <f t="shared" si="0"/>
        <v>100</v>
      </c>
      <c r="J13" s="11" t="s">
        <v>44</v>
      </c>
      <c r="K13" s="12" t="s">
        <v>45</v>
      </c>
      <c r="L13" s="13">
        <v>34</v>
      </c>
      <c r="M13" s="13">
        <v>34</v>
      </c>
      <c r="N13" s="23">
        <f t="shared" si="1"/>
        <v>100</v>
      </c>
    </row>
    <row r="14" spans="1:19" x14ac:dyDescent="0.2">
      <c r="A14" s="11" t="s">
        <v>46</v>
      </c>
      <c r="B14" s="12" t="s">
        <v>47</v>
      </c>
      <c r="C14" s="13">
        <v>26</v>
      </c>
      <c r="D14" s="13">
        <v>24</v>
      </c>
      <c r="E14" s="23">
        <f t="shared" si="0"/>
        <v>92.307692307692307</v>
      </c>
      <c r="J14" s="11" t="s">
        <v>46</v>
      </c>
      <c r="K14" s="12" t="s">
        <v>47</v>
      </c>
      <c r="L14" s="13">
        <v>39</v>
      </c>
      <c r="M14" s="13">
        <v>38</v>
      </c>
      <c r="N14" s="23">
        <f t="shared" si="1"/>
        <v>97.435897435897431</v>
      </c>
    </row>
    <row r="15" spans="1:19" x14ac:dyDescent="0.2">
      <c r="A15" s="11" t="s">
        <v>48</v>
      </c>
      <c r="B15" s="12" t="s">
        <v>49</v>
      </c>
      <c r="C15" s="13">
        <v>2</v>
      </c>
      <c r="D15" s="13">
        <v>0</v>
      </c>
      <c r="E15" s="34">
        <f t="shared" si="0"/>
        <v>0</v>
      </c>
      <c r="G15" s="124" t="s">
        <v>50</v>
      </c>
      <c r="H15" s="125"/>
      <c r="I15" s="126"/>
      <c r="J15" s="11" t="s">
        <v>48</v>
      </c>
      <c r="K15" s="12" t="s">
        <v>49</v>
      </c>
      <c r="L15" s="13">
        <v>25</v>
      </c>
      <c r="M15" s="13">
        <v>21</v>
      </c>
      <c r="N15" s="23">
        <f t="shared" si="1"/>
        <v>84</v>
      </c>
    </row>
    <row r="16" spans="1:19" x14ac:dyDescent="0.2">
      <c r="A16" s="11" t="s">
        <v>51</v>
      </c>
      <c r="B16" s="12" t="s">
        <v>52</v>
      </c>
      <c r="C16" s="13">
        <v>32</v>
      </c>
      <c r="D16" s="13">
        <v>25</v>
      </c>
      <c r="E16" s="34">
        <f t="shared" si="0"/>
        <v>78.125</v>
      </c>
      <c r="G16" s="16" t="s">
        <v>2</v>
      </c>
      <c r="H16" s="17">
        <f>C20</f>
        <v>263</v>
      </c>
      <c r="I16" s="18" t="s">
        <v>53</v>
      </c>
      <c r="J16" s="11" t="s">
        <v>51</v>
      </c>
      <c r="K16" s="12" t="s">
        <v>52</v>
      </c>
      <c r="L16" s="13">
        <v>41</v>
      </c>
      <c r="M16" s="13">
        <v>40</v>
      </c>
      <c r="N16" s="23">
        <f t="shared" si="1"/>
        <v>97.560975609756099</v>
      </c>
    </row>
    <row r="17" spans="1:14" x14ac:dyDescent="0.2">
      <c r="A17" s="11" t="s">
        <v>54</v>
      </c>
      <c r="B17" s="12" t="s">
        <v>55</v>
      </c>
      <c r="C17" s="13">
        <v>28</v>
      </c>
      <c r="D17" s="13">
        <v>28</v>
      </c>
      <c r="E17" s="23">
        <f t="shared" si="0"/>
        <v>100</v>
      </c>
      <c r="G17" s="16" t="s">
        <v>3</v>
      </c>
      <c r="H17" s="17">
        <f>D20</f>
        <v>211</v>
      </c>
      <c r="I17" s="18" t="s">
        <v>53</v>
      </c>
      <c r="J17" s="11" t="s">
        <v>54</v>
      </c>
      <c r="K17" s="12" t="s">
        <v>55</v>
      </c>
      <c r="L17" s="13">
        <v>32</v>
      </c>
      <c r="M17" s="13">
        <v>26</v>
      </c>
      <c r="N17" s="23">
        <f t="shared" si="1"/>
        <v>81.25</v>
      </c>
    </row>
    <row r="18" spans="1:14" x14ac:dyDescent="0.2">
      <c r="A18" s="11" t="s">
        <v>56</v>
      </c>
      <c r="B18" s="12" t="s">
        <v>57</v>
      </c>
      <c r="C18" s="13">
        <v>24</v>
      </c>
      <c r="D18" s="13">
        <v>16</v>
      </c>
      <c r="E18" s="34">
        <f t="shared" si="0"/>
        <v>66.666666666666671</v>
      </c>
      <c r="G18" s="16" t="s">
        <v>6</v>
      </c>
      <c r="H18" s="79">
        <f>E20</f>
        <v>80.228136882129277</v>
      </c>
      <c r="I18" s="18" t="s">
        <v>58</v>
      </c>
      <c r="J18" s="11" t="s">
        <v>56</v>
      </c>
      <c r="K18" s="12" t="s">
        <v>57</v>
      </c>
      <c r="L18" s="13">
        <v>52</v>
      </c>
      <c r="M18" s="13">
        <v>52</v>
      </c>
      <c r="N18" s="23">
        <f t="shared" si="1"/>
        <v>100</v>
      </c>
    </row>
    <row r="19" spans="1:14" x14ac:dyDescent="0.2">
      <c r="A19" s="11" t="s">
        <v>59</v>
      </c>
      <c r="B19" s="12" t="s">
        <v>60</v>
      </c>
      <c r="C19" s="13">
        <v>50</v>
      </c>
      <c r="D19" s="13">
        <v>36</v>
      </c>
      <c r="E19" s="34">
        <f t="shared" si="0"/>
        <v>72</v>
      </c>
      <c r="G19" s="16" t="s">
        <v>4</v>
      </c>
      <c r="H19" s="20" t="s">
        <v>65</v>
      </c>
      <c r="I19" s="21" t="s">
        <v>58</v>
      </c>
      <c r="J19" s="11" t="s">
        <v>59</v>
      </c>
      <c r="K19" s="12" t="s">
        <v>60</v>
      </c>
      <c r="L19" s="13">
        <v>136</v>
      </c>
      <c r="M19" s="13">
        <v>115</v>
      </c>
      <c r="N19" s="23">
        <f t="shared" si="1"/>
        <v>84.558823529411768</v>
      </c>
    </row>
    <row r="20" spans="1:14" x14ac:dyDescent="0.2">
      <c r="A20" s="118" t="s">
        <v>61</v>
      </c>
      <c r="B20" s="118"/>
      <c r="C20" s="22">
        <f>SUM(C4:C19)</f>
        <v>263</v>
      </c>
      <c r="D20" s="22">
        <f>SUM(D4:D19)</f>
        <v>211</v>
      </c>
      <c r="E20" s="23">
        <f t="shared" si="0"/>
        <v>80.228136882129277</v>
      </c>
      <c r="G20" s="16" t="s">
        <v>62</v>
      </c>
      <c r="H20" s="129" t="s">
        <v>63</v>
      </c>
      <c r="I20" s="130"/>
      <c r="J20" s="118" t="s">
        <v>61</v>
      </c>
      <c r="K20" s="118"/>
      <c r="L20" s="22">
        <f>SUM(L4:L19)</f>
        <v>784</v>
      </c>
      <c r="M20" s="22">
        <f>SUM(M4:M19)</f>
        <v>739</v>
      </c>
      <c r="N20" s="23">
        <f t="shared" si="1"/>
        <v>94.260204081632651</v>
      </c>
    </row>
    <row r="22" spans="1:14" ht="15" x14ac:dyDescent="0.2">
      <c r="J22" s="119" t="s">
        <v>276</v>
      </c>
      <c r="K22" s="120"/>
      <c r="L22" s="8"/>
      <c r="M22" s="8"/>
      <c r="N22" s="8"/>
    </row>
    <row r="23" spans="1:14" x14ac:dyDescent="0.2">
      <c r="J23" s="9" t="s">
        <v>24</v>
      </c>
      <c r="K23" s="10" t="s">
        <v>25</v>
      </c>
      <c r="L23" s="10" t="s">
        <v>2</v>
      </c>
      <c r="M23" s="10" t="s">
        <v>3</v>
      </c>
      <c r="N23" s="10" t="s">
        <v>6</v>
      </c>
    </row>
    <row r="24" spans="1:14" x14ac:dyDescent="0.2">
      <c r="J24" s="11" t="s">
        <v>26</v>
      </c>
      <c r="K24" s="12" t="s">
        <v>27</v>
      </c>
      <c r="L24" s="13">
        <v>25</v>
      </c>
      <c r="M24" s="13">
        <v>25</v>
      </c>
      <c r="N24" s="23">
        <f>M24*100/L24</f>
        <v>100</v>
      </c>
    </row>
    <row r="25" spans="1:14" x14ac:dyDescent="0.2">
      <c r="J25" s="11" t="s">
        <v>28</v>
      </c>
      <c r="K25" s="12" t="s">
        <v>29</v>
      </c>
      <c r="L25" s="13">
        <v>58</v>
      </c>
      <c r="M25" s="13">
        <v>57</v>
      </c>
      <c r="N25" s="23">
        <f t="shared" ref="N25:N40" si="2">M25*100/L25</f>
        <v>98.275862068965523</v>
      </c>
    </row>
    <row r="26" spans="1:14" x14ac:dyDescent="0.2">
      <c r="J26" s="11" t="s">
        <v>30</v>
      </c>
      <c r="K26" s="12" t="s">
        <v>31</v>
      </c>
      <c r="L26" s="13">
        <v>17</v>
      </c>
      <c r="M26" s="15">
        <v>17</v>
      </c>
      <c r="N26" s="23">
        <f t="shared" si="2"/>
        <v>100</v>
      </c>
    </row>
    <row r="27" spans="1:14" x14ac:dyDescent="0.2">
      <c r="J27" s="11" t="s">
        <v>32</v>
      </c>
      <c r="K27" s="12" t="s">
        <v>33</v>
      </c>
      <c r="L27" s="13">
        <v>31</v>
      </c>
      <c r="M27" s="15">
        <v>31</v>
      </c>
      <c r="N27" s="23">
        <f t="shared" si="2"/>
        <v>100</v>
      </c>
    </row>
    <row r="28" spans="1:14" x14ac:dyDescent="0.2">
      <c r="J28" s="11" t="s">
        <v>34</v>
      </c>
      <c r="K28" s="12" t="s">
        <v>35</v>
      </c>
      <c r="L28" s="13">
        <v>34</v>
      </c>
      <c r="M28" s="13">
        <v>33</v>
      </c>
      <c r="N28" s="23">
        <f t="shared" si="2"/>
        <v>97.058823529411768</v>
      </c>
    </row>
    <row r="29" spans="1:14" x14ac:dyDescent="0.2">
      <c r="J29" s="11" t="s">
        <v>36</v>
      </c>
      <c r="K29" s="12" t="s">
        <v>37</v>
      </c>
      <c r="L29" s="13">
        <v>74</v>
      </c>
      <c r="M29" s="13">
        <v>74</v>
      </c>
      <c r="N29" s="23">
        <f t="shared" si="2"/>
        <v>100</v>
      </c>
    </row>
    <row r="30" spans="1:14" x14ac:dyDescent="0.2">
      <c r="B30" s="122"/>
      <c r="C30" s="122"/>
      <c r="J30" s="11" t="s">
        <v>38</v>
      </c>
      <c r="K30" s="12" t="s">
        <v>39</v>
      </c>
      <c r="L30" s="13">
        <v>46</v>
      </c>
      <c r="M30" s="13">
        <v>46</v>
      </c>
      <c r="N30" s="23">
        <f t="shared" si="2"/>
        <v>100</v>
      </c>
    </row>
    <row r="31" spans="1:14" x14ac:dyDescent="0.2">
      <c r="J31" s="11" t="s">
        <v>40</v>
      </c>
      <c r="K31" s="12" t="s">
        <v>41</v>
      </c>
      <c r="L31" s="13">
        <v>55</v>
      </c>
      <c r="M31" s="13">
        <v>55</v>
      </c>
      <c r="N31" s="23">
        <f t="shared" si="2"/>
        <v>100</v>
      </c>
    </row>
    <row r="32" spans="1:14" x14ac:dyDescent="0.2">
      <c r="B32" s="122"/>
      <c r="C32" s="122"/>
      <c r="J32" s="11" t="s">
        <v>42</v>
      </c>
      <c r="K32" s="12" t="s">
        <v>43</v>
      </c>
      <c r="L32" s="13">
        <v>32</v>
      </c>
      <c r="M32" s="13">
        <v>32</v>
      </c>
      <c r="N32" s="23">
        <f t="shared" si="2"/>
        <v>100</v>
      </c>
    </row>
    <row r="33" spans="1:14" x14ac:dyDescent="0.2">
      <c r="J33" s="11" t="s">
        <v>44</v>
      </c>
      <c r="K33" s="12" t="s">
        <v>45</v>
      </c>
      <c r="L33" s="13">
        <v>21</v>
      </c>
      <c r="M33" s="13">
        <v>21</v>
      </c>
      <c r="N33" s="23">
        <f t="shared" si="2"/>
        <v>100</v>
      </c>
    </row>
    <row r="34" spans="1:14" x14ac:dyDescent="0.2">
      <c r="J34" s="11" t="s">
        <v>46</v>
      </c>
      <c r="K34" s="12" t="s">
        <v>47</v>
      </c>
      <c r="L34" s="13">
        <v>40</v>
      </c>
      <c r="M34" s="13">
        <v>40</v>
      </c>
      <c r="N34" s="23">
        <f t="shared" si="2"/>
        <v>100</v>
      </c>
    </row>
    <row r="35" spans="1:14" x14ac:dyDescent="0.2">
      <c r="J35" s="11" t="s">
        <v>48</v>
      </c>
      <c r="K35" s="12" t="s">
        <v>49</v>
      </c>
      <c r="L35" s="13">
        <v>40</v>
      </c>
      <c r="M35" s="13">
        <v>38</v>
      </c>
      <c r="N35" s="23">
        <f t="shared" si="2"/>
        <v>95</v>
      </c>
    </row>
    <row r="36" spans="1:14" x14ac:dyDescent="0.2">
      <c r="J36" s="11" t="s">
        <v>51</v>
      </c>
      <c r="K36" s="12" t="s">
        <v>52</v>
      </c>
      <c r="L36" s="13">
        <v>62</v>
      </c>
      <c r="M36" s="13">
        <v>62</v>
      </c>
      <c r="N36" s="23">
        <f t="shared" si="2"/>
        <v>100</v>
      </c>
    </row>
    <row r="37" spans="1:14" x14ac:dyDescent="0.2">
      <c r="J37" s="11" t="s">
        <v>54</v>
      </c>
      <c r="K37" s="12" t="s">
        <v>55</v>
      </c>
      <c r="L37" s="13">
        <v>29</v>
      </c>
      <c r="M37" s="13">
        <v>23</v>
      </c>
      <c r="N37" s="34">
        <f t="shared" si="2"/>
        <v>79.310344827586206</v>
      </c>
    </row>
    <row r="38" spans="1:14" x14ac:dyDescent="0.2">
      <c r="J38" s="11" t="s">
        <v>56</v>
      </c>
      <c r="K38" s="12" t="s">
        <v>57</v>
      </c>
      <c r="L38" s="13">
        <v>57</v>
      </c>
      <c r="M38" s="13">
        <v>57</v>
      </c>
      <c r="N38" s="23">
        <f t="shared" si="2"/>
        <v>100</v>
      </c>
    </row>
    <row r="39" spans="1:14" x14ac:dyDescent="0.2">
      <c r="J39" s="11" t="s">
        <v>59</v>
      </c>
      <c r="K39" s="12" t="s">
        <v>60</v>
      </c>
      <c r="L39" s="13">
        <v>117</v>
      </c>
      <c r="M39" s="13">
        <v>114</v>
      </c>
      <c r="N39" s="23">
        <f t="shared" si="2"/>
        <v>97.435897435897431</v>
      </c>
    </row>
    <row r="40" spans="1:14" x14ac:dyDescent="0.2">
      <c r="J40" s="118" t="s">
        <v>61</v>
      </c>
      <c r="K40" s="118"/>
      <c r="L40" s="22">
        <f>SUM(L24:L39)</f>
        <v>738</v>
      </c>
      <c r="M40" s="22">
        <f>SUM(M24:M39)</f>
        <v>725</v>
      </c>
      <c r="N40" s="23">
        <f t="shared" si="2"/>
        <v>98.238482384823854</v>
      </c>
    </row>
    <row r="46" spans="1:14" x14ac:dyDescent="0.2">
      <c r="A46" s="121" t="s">
        <v>64</v>
      </c>
      <c r="B46" s="121"/>
    </row>
    <row r="47" spans="1:14" x14ac:dyDescent="0.2">
      <c r="A47" s="122" t="s">
        <v>280</v>
      </c>
      <c r="B47" s="122"/>
    </row>
  </sheetData>
  <mergeCells count="13">
    <mergeCell ref="J20:K20"/>
    <mergeCell ref="J2:K2"/>
    <mergeCell ref="A46:B46"/>
    <mergeCell ref="A47:B47"/>
    <mergeCell ref="A1:I2"/>
    <mergeCell ref="G15:I15"/>
    <mergeCell ref="A20:B20"/>
    <mergeCell ref="H20:I20"/>
    <mergeCell ref="B30:C30"/>
    <mergeCell ref="B32:C32"/>
    <mergeCell ref="F3:G3"/>
    <mergeCell ref="J22:K22"/>
    <mergeCell ref="J40:K40"/>
  </mergeCells>
  <hyperlinks>
    <hyperlink ref="A46:B46" r:id="rId1" display="ที่มา : HDC"/>
    <hyperlink ref="I3" location="KPI_62!A1" display="Back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  <col min="11" max="11" width="18.125" bestFit="1" customWidth="1"/>
  </cols>
  <sheetData>
    <row r="1" spans="1:19" ht="15" customHeight="1" x14ac:dyDescent="0.2">
      <c r="A1" s="123" t="s">
        <v>245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19" t="s">
        <v>277</v>
      </c>
      <c r="K2" s="120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F3" s="119" t="s">
        <v>281</v>
      </c>
      <c r="G3" s="120"/>
      <c r="I3" s="24" t="s">
        <v>66</v>
      </c>
      <c r="J3" s="9" t="s">
        <v>24</v>
      </c>
      <c r="K3" s="10" t="s">
        <v>25</v>
      </c>
      <c r="L3" s="10" t="s">
        <v>2</v>
      </c>
      <c r="M3" s="10" t="s">
        <v>3</v>
      </c>
      <c r="N3" s="10" t="s">
        <v>6</v>
      </c>
    </row>
    <row r="4" spans="1:19" x14ac:dyDescent="0.2">
      <c r="A4" s="11" t="s">
        <v>26</v>
      </c>
      <c r="B4" s="12" t="s">
        <v>27</v>
      </c>
      <c r="C4" s="13">
        <v>283</v>
      </c>
      <c r="D4" s="13">
        <v>234</v>
      </c>
      <c r="E4" s="23">
        <f>D4*100/C4</f>
        <v>82.685512367491171</v>
      </c>
      <c r="J4" s="11" t="s">
        <v>26</v>
      </c>
      <c r="K4" s="12" t="s">
        <v>27</v>
      </c>
      <c r="L4" s="13">
        <v>290</v>
      </c>
      <c r="M4" s="13">
        <v>218</v>
      </c>
      <c r="N4" s="23">
        <f>M4*100/L4</f>
        <v>75.172413793103445</v>
      </c>
    </row>
    <row r="5" spans="1:19" x14ac:dyDescent="0.2">
      <c r="A5" s="11" t="s">
        <v>28</v>
      </c>
      <c r="B5" s="12" t="s">
        <v>29</v>
      </c>
      <c r="C5" s="13">
        <v>302</v>
      </c>
      <c r="D5" s="13">
        <v>220</v>
      </c>
      <c r="E5" s="23">
        <f t="shared" ref="E5:E20" si="0">D5*100/C5</f>
        <v>72.847682119205302</v>
      </c>
      <c r="J5" s="11" t="s">
        <v>28</v>
      </c>
      <c r="K5" s="12" t="s">
        <v>29</v>
      </c>
      <c r="L5" s="13">
        <v>309</v>
      </c>
      <c r="M5" s="13">
        <v>211</v>
      </c>
      <c r="N5" s="23">
        <f t="shared" ref="N5:N20" si="1">M5*100/L5</f>
        <v>68.284789644012946</v>
      </c>
    </row>
    <row r="6" spans="1:19" x14ac:dyDescent="0.2">
      <c r="A6" s="11" t="s">
        <v>30</v>
      </c>
      <c r="B6" s="12" t="s">
        <v>31</v>
      </c>
      <c r="C6" s="13">
        <v>37</v>
      </c>
      <c r="D6" s="15">
        <v>15</v>
      </c>
      <c r="E6" s="34">
        <f t="shared" si="0"/>
        <v>40.54054054054054</v>
      </c>
      <c r="J6" s="11" t="s">
        <v>30</v>
      </c>
      <c r="K6" s="12" t="s">
        <v>31</v>
      </c>
      <c r="L6" s="13">
        <v>168</v>
      </c>
      <c r="M6" s="15">
        <v>87</v>
      </c>
      <c r="N6" s="23">
        <f t="shared" si="1"/>
        <v>51.785714285714285</v>
      </c>
    </row>
    <row r="7" spans="1:19" x14ac:dyDescent="0.2">
      <c r="A7" s="11" t="s">
        <v>32</v>
      </c>
      <c r="B7" s="12" t="s">
        <v>33</v>
      </c>
      <c r="C7" s="13">
        <v>136</v>
      </c>
      <c r="D7" s="15">
        <v>85</v>
      </c>
      <c r="E7" s="23">
        <f t="shared" si="0"/>
        <v>62.5</v>
      </c>
      <c r="J7" s="11" t="s">
        <v>32</v>
      </c>
      <c r="K7" s="12" t="s">
        <v>33</v>
      </c>
      <c r="L7" s="13">
        <v>232</v>
      </c>
      <c r="M7" s="15">
        <v>132</v>
      </c>
      <c r="N7" s="23">
        <f t="shared" si="1"/>
        <v>56.896551724137929</v>
      </c>
    </row>
    <row r="8" spans="1:19" x14ac:dyDescent="0.2">
      <c r="A8" s="11" t="s">
        <v>34</v>
      </c>
      <c r="B8" s="12" t="s">
        <v>35</v>
      </c>
      <c r="C8" s="13">
        <v>44</v>
      </c>
      <c r="D8" s="13">
        <v>14</v>
      </c>
      <c r="E8" s="34">
        <f t="shared" si="0"/>
        <v>31.818181818181817</v>
      </c>
      <c r="J8" s="11" t="s">
        <v>34</v>
      </c>
      <c r="K8" s="12" t="s">
        <v>35</v>
      </c>
      <c r="L8" s="13">
        <v>244</v>
      </c>
      <c r="M8" s="13">
        <v>85</v>
      </c>
      <c r="N8" s="34">
        <f t="shared" si="1"/>
        <v>34.83606557377049</v>
      </c>
    </row>
    <row r="9" spans="1:19" x14ac:dyDescent="0.2">
      <c r="A9" s="11" t="s">
        <v>36</v>
      </c>
      <c r="B9" s="12" t="s">
        <v>37</v>
      </c>
      <c r="C9" s="13">
        <v>35</v>
      </c>
      <c r="D9" s="13">
        <v>13</v>
      </c>
      <c r="E9" s="34">
        <f t="shared" si="0"/>
        <v>37.142857142857146</v>
      </c>
      <c r="J9" s="11" t="s">
        <v>36</v>
      </c>
      <c r="K9" s="12" t="s">
        <v>37</v>
      </c>
      <c r="L9" s="13">
        <v>153</v>
      </c>
      <c r="M9" s="13">
        <v>73</v>
      </c>
      <c r="N9" s="34">
        <f t="shared" si="1"/>
        <v>47.712418300653596</v>
      </c>
    </row>
    <row r="10" spans="1:19" x14ac:dyDescent="0.2">
      <c r="A10" s="11" t="s">
        <v>38</v>
      </c>
      <c r="B10" s="12" t="s">
        <v>39</v>
      </c>
      <c r="C10" s="13">
        <v>166</v>
      </c>
      <c r="D10" s="13">
        <v>103</v>
      </c>
      <c r="E10" s="23">
        <f t="shared" si="0"/>
        <v>62.048192771084338</v>
      </c>
      <c r="J10" s="11" t="s">
        <v>38</v>
      </c>
      <c r="K10" s="12" t="s">
        <v>39</v>
      </c>
      <c r="L10" s="13">
        <v>195</v>
      </c>
      <c r="M10" s="13">
        <v>110</v>
      </c>
      <c r="N10" s="23">
        <f t="shared" si="1"/>
        <v>56.410256410256409</v>
      </c>
    </row>
    <row r="11" spans="1:19" x14ac:dyDescent="0.2">
      <c r="A11" s="11" t="s">
        <v>40</v>
      </c>
      <c r="B11" s="12" t="s">
        <v>41</v>
      </c>
      <c r="C11" s="13">
        <v>336</v>
      </c>
      <c r="D11" s="13">
        <v>238</v>
      </c>
      <c r="E11" s="23">
        <f t="shared" si="0"/>
        <v>70.833333333333329</v>
      </c>
      <c r="J11" s="11" t="s">
        <v>40</v>
      </c>
      <c r="K11" s="12" t="s">
        <v>41</v>
      </c>
      <c r="L11" s="13">
        <v>352</v>
      </c>
      <c r="M11" s="13">
        <v>224</v>
      </c>
      <c r="N11" s="23">
        <f t="shared" si="1"/>
        <v>63.636363636363633</v>
      </c>
    </row>
    <row r="12" spans="1:19" x14ac:dyDescent="0.2">
      <c r="A12" s="11" t="s">
        <v>42</v>
      </c>
      <c r="B12" s="12" t="s">
        <v>43</v>
      </c>
      <c r="C12" s="13">
        <v>277</v>
      </c>
      <c r="D12" s="13">
        <v>181</v>
      </c>
      <c r="E12" s="23">
        <f t="shared" si="0"/>
        <v>65.342960288808669</v>
      </c>
      <c r="J12" s="11" t="s">
        <v>42</v>
      </c>
      <c r="K12" s="12" t="s">
        <v>43</v>
      </c>
      <c r="L12" s="13">
        <v>279</v>
      </c>
      <c r="M12" s="13">
        <v>177</v>
      </c>
      <c r="N12" s="23">
        <f t="shared" si="1"/>
        <v>63.44086021505376</v>
      </c>
    </row>
    <row r="13" spans="1:19" x14ac:dyDescent="0.2">
      <c r="A13" s="11" t="s">
        <v>44</v>
      </c>
      <c r="B13" s="12" t="s">
        <v>45</v>
      </c>
      <c r="C13" s="13">
        <v>98</v>
      </c>
      <c r="D13" s="13">
        <v>41</v>
      </c>
      <c r="E13" s="34">
        <f t="shared" si="0"/>
        <v>41.836734693877553</v>
      </c>
      <c r="J13" s="11" t="s">
        <v>44</v>
      </c>
      <c r="K13" s="12" t="s">
        <v>45</v>
      </c>
      <c r="L13" s="13">
        <v>74</v>
      </c>
      <c r="M13" s="13">
        <v>39</v>
      </c>
      <c r="N13" s="23">
        <f t="shared" si="1"/>
        <v>52.702702702702702</v>
      </c>
    </row>
    <row r="14" spans="1:19" x14ac:dyDescent="0.2">
      <c r="A14" s="11" t="s">
        <v>46</v>
      </c>
      <c r="B14" s="12" t="s">
        <v>47</v>
      </c>
      <c r="C14" s="13">
        <v>76</v>
      </c>
      <c r="D14" s="13">
        <v>25</v>
      </c>
      <c r="E14" s="34">
        <f t="shared" si="0"/>
        <v>32.89473684210526</v>
      </c>
      <c r="J14" s="11" t="s">
        <v>46</v>
      </c>
      <c r="K14" s="12" t="s">
        <v>47</v>
      </c>
      <c r="L14" s="13">
        <v>153</v>
      </c>
      <c r="M14" s="13">
        <v>64</v>
      </c>
      <c r="N14" s="23">
        <f t="shared" si="1"/>
        <v>41.830065359477125</v>
      </c>
    </row>
    <row r="15" spans="1:19" x14ac:dyDescent="0.2">
      <c r="A15" s="11" t="s">
        <v>48</v>
      </c>
      <c r="B15" s="12" t="s">
        <v>49</v>
      </c>
      <c r="C15" s="13">
        <v>55</v>
      </c>
      <c r="D15" s="13">
        <v>26</v>
      </c>
      <c r="E15" s="34">
        <f t="shared" si="0"/>
        <v>47.272727272727273</v>
      </c>
      <c r="G15" s="124" t="s">
        <v>50</v>
      </c>
      <c r="H15" s="125"/>
      <c r="I15" s="126"/>
      <c r="J15" s="11" t="s">
        <v>48</v>
      </c>
      <c r="K15" s="12" t="s">
        <v>49</v>
      </c>
      <c r="L15" s="13">
        <v>179</v>
      </c>
      <c r="M15" s="13">
        <v>83</v>
      </c>
      <c r="N15" s="34">
        <f t="shared" si="1"/>
        <v>46.368715083798882</v>
      </c>
    </row>
    <row r="16" spans="1:19" x14ac:dyDescent="0.2">
      <c r="A16" s="11" t="s">
        <v>51</v>
      </c>
      <c r="B16" s="12" t="s">
        <v>52</v>
      </c>
      <c r="C16" s="13">
        <v>120</v>
      </c>
      <c r="D16" s="13">
        <v>57</v>
      </c>
      <c r="E16" s="34">
        <f t="shared" si="0"/>
        <v>47.5</v>
      </c>
      <c r="G16" s="16" t="s">
        <v>2</v>
      </c>
      <c r="H16" s="17">
        <f>C20</f>
        <v>2493</v>
      </c>
      <c r="I16" s="18" t="s">
        <v>53</v>
      </c>
      <c r="J16" s="11" t="s">
        <v>51</v>
      </c>
      <c r="K16" s="12" t="s">
        <v>52</v>
      </c>
      <c r="L16" s="13">
        <v>316</v>
      </c>
      <c r="M16" s="13">
        <v>143</v>
      </c>
      <c r="N16" s="34">
        <f t="shared" si="1"/>
        <v>45.253164556962027</v>
      </c>
    </row>
    <row r="17" spans="1:14" x14ac:dyDescent="0.2">
      <c r="A17" s="11" t="s">
        <v>54</v>
      </c>
      <c r="B17" s="12" t="s">
        <v>55</v>
      </c>
      <c r="C17" s="13">
        <v>106</v>
      </c>
      <c r="D17" s="13">
        <v>47</v>
      </c>
      <c r="E17" s="34">
        <f t="shared" si="0"/>
        <v>44.339622641509436</v>
      </c>
      <c r="G17" s="16" t="s">
        <v>3</v>
      </c>
      <c r="H17" s="17">
        <f>D20</f>
        <v>1513</v>
      </c>
      <c r="I17" s="18" t="s">
        <v>53</v>
      </c>
      <c r="J17" s="11" t="s">
        <v>54</v>
      </c>
      <c r="K17" s="12" t="s">
        <v>55</v>
      </c>
      <c r="L17" s="13">
        <v>272</v>
      </c>
      <c r="M17" s="13">
        <v>87</v>
      </c>
      <c r="N17" s="34">
        <f t="shared" si="1"/>
        <v>31.985294117647058</v>
      </c>
    </row>
    <row r="18" spans="1:14" x14ac:dyDescent="0.2">
      <c r="A18" s="11" t="s">
        <v>56</v>
      </c>
      <c r="B18" s="12" t="s">
        <v>57</v>
      </c>
      <c r="C18" s="13">
        <v>273</v>
      </c>
      <c r="D18" s="13">
        <v>151</v>
      </c>
      <c r="E18" s="23">
        <f t="shared" si="0"/>
        <v>55.311355311355314</v>
      </c>
      <c r="G18" s="16" t="s">
        <v>6</v>
      </c>
      <c r="H18" s="79">
        <f>E20</f>
        <v>60.689931809065385</v>
      </c>
      <c r="I18" s="18" t="s">
        <v>58</v>
      </c>
      <c r="J18" s="11" t="s">
        <v>56</v>
      </c>
      <c r="K18" s="12" t="s">
        <v>57</v>
      </c>
      <c r="L18" s="13">
        <v>329</v>
      </c>
      <c r="M18" s="13">
        <v>197</v>
      </c>
      <c r="N18" s="23">
        <f t="shared" si="1"/>
        <v>59.878419452887535</v>
      </c>
    </row>
    <row r="19" spans="1:14" x14ac:dyDescent="0.2">
      <c r="A19" s="11" t="s">
        <v>59</v>
      </c>
      <c r="B19" s="12" t="s">
        <v>60</v>
      </c>
      <c r="C19" s="13">
        <v>149</v>
      </c>
      <c r="D19" s="13">
        <v>63</v>
      </c>
      <c r="E19" s="34">
        <f t="shared" si="0"/>
        <v>42.281879194630875</v>
      </c>
      <c r="G19" s="16" t="s">
        <v>4</v>
      </c>
      <c r="H19" s="20" t="s">
        <v>69</v>
      </c>
      <c r="I19" s="21" t="s">
        <v>58</v>
      </c>
      <c r="J19" s="11" t="s">
        <v>59</v>
      </c>
      <c r="K19" s="12" t="s">
        <v>60</v>
      </c>
      <c r="L19" s="13">
        <v>635</v>
      </c>
      <c r="M19" s="13">
        <v>321</v>
      </c>
      <c r="N19" s="23">
        <f t="shared" si="1"/>
        <v>50.551181102362207</v>
      </c>
    </row>
    <row r="20" spans="1:14" x14ac:dyDescent="0.2">
      <c r="A20" s="118" t="s">
        <v>61</v>
      </c>
      <c r="B20" s="118"/>
      <c r="C20" s="22">
        <f>SUM(C4:C19)</f>
        <v>2493</v>
      </c>
      <c r="D20" s="22">
        <f>SUM(D4:D19)</f>
        <v>1513</v>
      </c>
      <c r="E20" s="23">
        <f t="shared" si="0"/>
        <v>60.689931809065385</v>
      </c>
      <c r="G20" s="16" t="s">
        <v>62</v>
      </c>
      <c r="H20" s="129" t="s">
        <v>63</v>
      </c>
      <c r="I20" s="130"/>
      <c r="J20" s="118" t="s">
        <v>61</v>
      </c>
      <c r="K20" s="118"/>
      <c r="L20" s="22">
        <f>SUM(L4:L19)</f>
        <v>4180</v>
      </c>
      <c r="M20" s="22">
        <f>SUM(M4:M19)</f>
        <v>2251</v>
      </c>
      <c r="N20" s="23">
        <f t="shared" si="1"/>
        <v>53.851674641148328</v>
      </c>
    </row>
    <row r="22" spans="1:14" ht="15" x14ac:dyDescent="0.2">
      <c r="J22" s="119" t="s">
        <v>276</v>
      </c>
      <c r="K22" s="120"/>
      <c r="L22" s="8"/>
      <c r="M22" s="8"/>
      <c r="N22" s="8"/>
    </row>
    <row r="23" spans="1:14" x14ac:dyDescent="0.2">
      <c r="J23" s="9" t="s">
        <v>24</v>
      </c>
      <c r="K23" s="10" t="s">
        <v>25</v>
      </c>
      <c r="L23" s="10" t="s">
        <v>2</v>
      </c>
      <c r="M23" s="10" t="s">
        <v>3</v>
      </c>
      <c r="N23" s="10" t="s">
        <v>6</v>
      </c>
    </row>
    <row r="24" spans="1:14" x14ac:dyDescent="0.2">
      <c r="J24" s="11" t="s">
        <v>26</v>
      </c>
      <c r="K24" s="12" t="s">
        <v>27</v>
      </c>
      <c r="L24" s="13">
        <v>294</v>
      </c>
      <c r="M24" s="13">
        <v>200</v>
      </c>
      <c r="N24" s="23">
        <f>M24*100/L24</f>
        <v>68.027210884353735</v>
      </c>
    </row>
    <row r="25" spans="1:14" x14ac:dyDescent="0.2">
      <c r="J25" s="11" t="s">
        <v>28</v>
      </c>
      <c r="K25" s="12" t="s">
        <v>29</v>
      </c>
      <c r="L25" s="13">
        <v>290</v>
      </c>
      <c r="M25" s="13">
        <v>221</v>
      </c>
      <c r="N25" s="23">
        <f t="shared" ref="N25:N40" si="2">M25*100/L25</f>
        <v>76.206896551724142</v>
      </c>
    </row>
    <row r="26" spans="1:14" x14ac:dyDescent="0.2">
      <c r="J26" s="11" t="s">
        <v>30</v>
      </c>
      <c r="K26" s="12" t="s">
        <v>31</v>
      </c>
      <c r="L26" s="13">
        <v>170</v>
      </c>
      <c r="M26" s="15">
        <v>95</v>
      </c>
      <c r="N26" s="23">
        <f t="shared" si="2"/>
        <v>55.882352941176471</v>
      </c>
    </row>
    <row r="27" spans="1:14" x14ac:dyDescent="0.2">
      <c r="J27" s="11" t="s">
        <v>32</v>
      </c>
      <c r="K27" s="12" t="s">
        <v>33</v>
      </c>
      <c r="L27" s="13">
        <v>205</v>
      </c>
      <c r="M27" s="15">
        <v>113</v>
      </c>
      <c r="N27" s="23">
        <f t="shared" si="2"/>
        <v>55.121951219512198</v>
      </c>
    </row>
    <row r="28" spans="1:14" x14ac:dyDescent="0.2">
      <c r="J28" s="11" t="s">
        <v>34</v>
      </c>
      <c r="K28" s="12" t="s">
        <v>35</v>
      </c>
      <c r="L28" s="13">
        <v>154</v>
      </c>
      <c r="M28" s="13">
        <v>56</v>
      </c>
      <c r="N28" s="34">
        <f t="shared" si="2"/>
        <v>36.363636363636367</v>
      </c>
    </row>
    <row r="29" spans="1:14" x14ac:dyDescent="0.2">
      <c r="J29" s="11" t="s">
        <v>36</v>
      </c>
      <c r="K29" s="12" t="s">
        <v>37</v>
      </c>
      <c r="L29" s="13">
        <v>168</v>
      </c>
      <c r="M29" s="13">
        <v>72</v>
      </c>
      <c r="N29" s="34">
        <f t="shared" si="2"/>
        <v>42.857142857142854</v>
      </c>
    </row>
    <row r="30" spans="1:14" x14ac:dyDescent="0.2">
      <c r="B30" s="122"/>
      <c r="C30" s="122"/>
      <c r="J30" s="11" t="s">
        <v>38</v>
      </c>
      <c r="K30" s="12" t="s">
        <v>39</v>
      </c>
      <c r="L30" s="13">
        <v>203</v>
      </c>
      <c r="M30" s="13">
        <v>107</v>
      </c>
      <c r="N30" s="23">
        <f t="shared" si="2"/>
        <v>52.709359605911331</v>
      </c>
    </row>
    <row r="31" spans="1:14" x14ac:dyDescent="0.2">
      <c r="J31" s="11" t="s">
        <v>40</v>
      </c>
      <c r="K31" s="12" t="s">
        <v>41</v>
      </c>
      <c r="L31" s="13">
        <v>353</v>
      </c>
      <c r="M31" s="13">
        <v>230</v>
      </c>
      <c r="N31" s="23">
        <f t="shared" si="2"/>
        <v>65.155807365439088</v>
      </c>
    </row>
    <row r="32" spans="1:14" x14ac:dyDescent="0.2">
      <c r="B32" s="122"/>
      <c r="C32" s="122"/>
      <c r="J32" s="11" t="s">
        <v>42</v>
      </c>
      <c r="K32" s="12" t="s">
        <v>43</v>
      </c>
      <c r="L32" s="13">
        <v>273</v>
      </c>
      <c r="M32" s="13">
        <v>183</v>
      </c>
      <c r="N32" s="23">
        <f t="shared" si="2"/>
        <v>67.032967032967036</v>
      </c>
    </row>
    <row r="33" spans="1:14" x14ac:dyDescent="0.2">
      <c r="J33" s="11" t="s">
        <v>44</v>
      </c>
      <c r="K33" s="12" t="s">
        <v>45</v>
      </c>
      <c r="L33" s="13">
        <v>124</v>
      </c>
      <c r="M33" s="13">
        <v>31</v>
      </c>
      <c r="N33" s="34">
        <f t="shared" si="2"/>
        <v>25</v>
      </c>
    </row>
    <row r="34" spans="1:14" x14ac:dyDescent="0.2">
      <c r="J34" s="11" t="s">
        <v>46</v>
      </c>
      <c r="K34" s="12" t="s">
        <v>47</v>
      </c>
      <c r="L34" s="13">
        <v>168</v>
      </c>
      <c r="M34" s="13">
        <v>89</v>
      </c>
      <c r="N34" s="23">
        <f t="shared" si="2"/>
        <v>52.976190476190474</v>
      </c>
    </row>
    <row r="35" spans="1:14" x14ac:dyDescent="0.2">
      <c r="J35" s="11" t="s">
        <v>48</v>
      </c>
      <c r="K35" s="12" t="s">
        <v>49</v>
      </c>
      <c r="L35" s="13">
        <v>104</v>
      </c>
      <c r="M35" s="13">
        <v>42</v>
      </c>
      <c r="N35" s="34">
        <f t="shared" si="2"/>
        <v>40.384615384615387</v>
      </c>
    </row>
    <row r="36" spans="1:14" x14ac:dyDescent="0.2">
      <c r="J36" s="11" t="s">
        <v>51</v>
      </c>
      <c r="K36" s="12" t="s">
        <v>52</v>
      </c>
      <c r="L36" s="13">
        <v>312</v>
      </c>
      <c r="M36" s="13">
        <v>124</v>
      </c>
      <c r="N36" s="34">
        <f t="shared" si="2"/>
        <v>39.743589743589745</v>
      </c>
    </row>
    <row r="37" spans="1:14" x14ac:dyDescent="0.2">
      <c r="J37" s="11" t="s">
        <v>54</v>
      </c>
      <c r="K37" s="12" t="s">
        <v>55</v>
      </c>
      <c r="L37" s="13">
        <v>304</v>
      </c>
      <c r="M37" s="13">
        <v>86</v>
      </c>
      <c r="N37" s="34">
        <f t="shared" si="2"/>
        <v>28.289473684210527</v>
      </c>
    </row>
    <row r="38" spans="1:14" x14ac:dyDescent="0.2">
      <c r="J38" s="11" t="s">
        <v>56</v>
      </c>
      <c r="K38" s="12" t="s">
        <v>57</v>
      </c>
      <c r="L38" s="13">
        <v>226</v>
      </c>
      <c r="M38" s="13">
        <v>136</v>
      </c>
      <c r="N38" s="23">
        <f t="shared" si="2"/>
        <v>60.176991150442475</v>
      </c>
    </row>
    <row r="39" spans="1:14" x14ac:dyDescent="0.2">
      <c r="J39" s="11" t="s">
        <v>59</v>
      </c>
      <c r="K39" s="12" t="s">
        <v>60</v>
      </c>
      <c r="L39" s="13">
        <v>591</v>
      </c>
      <c r="M39" s="13">
        <v>258</v>
      </c>
      <c r="N39" s="34">
        <f t="shared" si="2"/>
        <v>43.654822335025379</v>
      </c>
    </row>
    <row r="40" spans="1:14" x14ac:dyDescent="0.2">
      <c r="J40" s="118" t="s">
        <v>61</v>
      </c>
      <c r="K40" s="118"/>
      <c r="L40" s="22">
        <f>SUM(L24:L39)</f>
        <v>3939</v>
      </c>
      <c r="M40" s="22">
        <f>SUM(M24:M39)</f>
        <v>2043</v>
      </c>
      <c r="N40" s="23">
        <f t="shared" si="2"/>
        <v>51.865955826351865</v>
      </c>
    </row>
    <row r="46" spans="1:14" x14ac:dyDescent="0.2">
      <c r="A46" s="121" t="s">
        <v>64</v>
      </c>
      <c r="B46" s="121"/>
    </row>
    <row r="47" spans="1:14" x14ac:dyDescent="0.2">
      <c r="A47" s="122" t="s">
        <v>280</v>
      </c>
      <c r="B47" s="122"/>
    </row>
  </sheetData>
  <mergeCells count="13">
    <mergeCell ref="J20:K20"/>
    <mergeCell ref="F3:G3"/>
    <mergeCell ref="J2:K2"/>
    <mergeCell ref="A46:B46"/>
    <mergeCell ref="A47:B47"/>
    <mergeCell ref="A1:I2"/>
    <mergeCell ref="G15:I15"/>
    <mergeCell ref="A20:B20"/>
    <mergeCell ref="H20:I20"/>
    <mergeCell ref="B30:C30"/>
    <mergeCell ref="B32:C32"/>
    <mergeCell ref="J22:K22"/>
    <mergeCell ref="J40:K40"/>
  </mergeCells>
  <hyperlinks>
    <hyperlink ref="I3" location="KPI_62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C47" sqref="C47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9" ht="15" customHeight="1" x14ac:dyDescent="0.2">
      <c r="A1" s="123" t="s">
        <v>241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24</v>
      </c>
      <c r="B3" s="10" t="s">
        <v>25</v>
      </c>
      <c r="C3" s="10" t="s">
        <v>2</v>
      </c>
      <c r="D3" s="10" t="s">
        <v>3</v>
      </c>
      <c r="E3" s="10" t="s">
        <v>6</v>
      </c>
      <c r="I3" s="24" t="s">
        <v>66</v>
      </c>
    </row>
    <row r="4" spans="1:19" x14ac:dyDescent="0.2">
      <c r="A4" s="11" t="s">
        <v>26</v>
      </c>
      <c r="B4" s="12" t="s">
        <v>27</v>
      </c>
      <c r="C4" s="13"/>
      <c r="D4" s="13"/>
      <c r="E4" s="34" t="e">
        <f>D4*100/C4</f>
        <v>#DIV/0!</v>
      </c>
    </row>
    <row r="5" spans="1:19" x14ac:dyDescent="0.2">
      <c r="A5" s="11" t="s">
        <v>28</v>
      </c>
      <c r="B5" s="12" t="s">
        <v>29</v>
      </c>
      <c r="C5" s="13"/>
      <c r="D5" s="13"/>
      <c r="E5" s="34" t="e">
        <f t="shared" ref="E5:E20" si="0">D5*100/C5</f>
        <v>#DIV/0!</v>
      </c>
    </row>
    <row r="6" spans="1:19" x14ac:dyDescent="0.2">
      <c r="A6" s="11" t="s">
        <v>30</v>
      </c>
      <c r="B6" s="12" t="s">
        <v>31</v>
      </c>
      <c r="C6" s="13"/>
      <c r="D6" s="15"/>
      <c r="E6" s="34" t="e">
        <f t="shared" si="0"/>
        <v>#DIV/0!</v>
      </c>
    </row>
    <row r="7" spans="1:19" x14ac:dyDescent="0.2">
      <c r="A7" s="11" t="s">
        <v>32</v>
      </c>
      <c r="B7" s="12" t="s">
        <v>33</v>
      </c>
      <c r="C7" s="13"/>
      <c r="D7" s="15"/>
      <c r="E7" s="34" t="e">
        <f t="shared" si="0"/>
        <v>#DIV/0!</v>
      </c>
    </row>
    <row r="8" spans="1:19" x14ac:dyDescent="0.2">
      <c r="A8" s="11" t="s">
        <v>34</v>
      </c>
      <c r="B8" s="12" t="s">
        <v>35</v>
      </c>
      <c r="C8" s="13"/>
      <c r="D8" s="13"/>
      <c r="E8" s="34" t="e">
        <f t="shared" si="0"/>
        <v>#DIV/0!</v>
      </c>
    </row>
    <row r="9" spans="1:19" x14ac:dyDescent="0.2">
      <c r="A9" s="11" t="s">
        <v>36</v>
      </c>
      <c r="B9" s="12" t="s">
        <v>37</v>
      </c>
      <c r="C9" s="13"/>
      <c r="D9" s="13"/>
      <c r="E9" s="34" t="e">
        <f t="shared" si="0"/>
        <v>#DIV/0!</v>
      </c>
    </row>
    <row r="10" spans="1:19" x14ac:dyDescent="0.2">
      <c r="A10" s="11" t="s">
        <v>38</v>
      </c>
      <c r="B10" s="12" t="s">
        <v>39</v>
      </c>
      <c r="C10" s="13"/>
      <c r="D10" s="13"/>
      <c r="E10" s="34" t="e">
        <f t="shared" si="0"/>
        <v>#DIV/0!</v>
      </c>
    </row>
    <row r="11" spans="1:19" x14ac:dyDescent="0.2">
      <c r="A11" s="11" t="s">
        <v>40</v>
      </c>
      <c r="B11" s="12" t="s">
        <v>41</v>
      </c>
      <c r="C11" s="13"/>
      <c r="D11" s="13"/>
      <c r="E11" s="34" t="e">
        <f t="shared" si="0"/>
        <v>#DIV/0!</v>
      </c>
    </row>
    <row r="12" spans="1:19" x14ac:dyDescent="0.2">
      <c r="A12" s="11" t="s">
        <v>42</v>
      </c>
      <c r="B12" s="12" t="s">
        <v>43</v>
      </c>
      <c r="C12" s="13"/>
      <c r="D12" s="13"/>
      <c r="E12" s="34" t="e">
        <f t="shared" si="0"/>
        <v>#DIV/0!</v>
      </c>
    </row>
    <row r="13" spans="1:19" x14ac:dyDescent="0.2">
      <c r="A13" s="11" t="s">
        <v>44</v>
      </c>
      <c r="B13" s="12" t="s">
        <v>45</v>
      </c>
      <c r="C13" s="13"/>
      <c r="D13" s="13"/>
      <c r="E13" s="34" t="e">
        <f t="shared" si="0"/>
        <v>#DIV/0!</v>
      </c>
    </row>
    <row r="14" spans="1:19" x14ac:dyDescent="0.2">
      <c r="A14" s="11" t="s">
        <v>46</v>
      </c>
      <c r="B14" s="12" t="s">
        <v>47</v>
      </c>
      <c r="C14" s="13"/>
      <c r="D14" s="13"/>
      <c r="E14" s="34" t="e">
        <f t="shared" si="0"/>
        <v>#DIV/0!</v>
      </c>
    </row>
    <row r="15" spans="1:19" x14ac:dyDescent="0.2">
      <c r="A15" s="11" t="s">
        <v>48</v>
      </c>
      <c r="B15" s="12" t="s">
        <v>49</v>
      </c>
      <c r="C15" s="13"/>
      <c r="D15" s="13"/>
      <c r="E15" s="34" t="e">
        <f t="shared" si="0"/>
        <v>#DIV/0!</v>
      </c>
      <c r="G15" s="124" t="s">
        <v>50</v>
      </c>
      <c r="H15" s="125"/>
      <c r="I15" s="126"/>
    </row>
    <row r="16" spans="1:19" x14ac:dyDescent="0.2">
      <c r="A16" s="11" t="s">
        <v>51</v>
      </c>
      <c r="B16" s="12" t="s">
        <v>52</v>
      </c>
      <c r="C16" s="13"/>
      <c r="D16" s="13"/>
      <c r="E16" s="34" t="e">
        <f t="shared" si="0"/>
        <v>#DIV/0!</v>
      </c>
      <c r="G16" s="16" t="s">
        <v>2</v>
      </c>
      <c r="H16" s="17">
        <f>C20</f>
        <v>0</v>
      </c>
      <c r="I16" s="18" t="s">
        <v>53</v>
      </c>
    </row>
    <row r="17" spans="1:9" x14ac:dyDescent="0.2">
      <c r="A17" s="11" t="s">
        <v>54</v>
      </c>
      <c r="B17" s="12" t="s">
        <v>55</v>
      </c>
      <c r="C17" s="13"/>
      <c r="D17" s="13"/>
      <c r="E17" s="34" t="e">
        <f t="shared" si="0"/>
        <v>#DIV/0!</v>
      </c>
      <c r="G17" s="16" t="s">
        <v>3</v>
      </c>
      <c r="H17" s="17">
        <f>D20</f>
        <v>0</v>
      </c>
      <c r="I17" s="18" t="s">
        <v>53</v>
      </c>
    </row>
    <row r="18" spans="1:9" x14ac:dyDescent="0.2">
      <c r="A18" s="11" t="s">
        <v>56</v>
      </c>
      <c r="B18" s="12" t="s">
        <v>57</v>
      </c>
      <c r="C18" s="13"/>
      <c r="D18" s="13"/>
      <c r="E18" s="34" t="e">
        <f t="shared" si="0"/>
        <v>#DIV/0!</v>
      </c>
      <c r="G18" s="16" t="s">
        <v>6</v>
      </c>
      <c r="H18" s="80" t="e">
        <f>E20</f>
        <v>#DIV/0!</v>
      </c>
      <c r="I18" s="18" t="s">
        <v>58</v>
      </c>
    </row>
    <row r="19" spans="1:9" x14ac:dyDescent="0.2">
      <c r="A19" s="11" t="s">
        <v>59</v>
      </c>
      <c r="B19" s="12" t="s">
        <v>60</v>
      </c>
      <c r="C19" s="13"/>
      <c r="D19" s="13"/>
      <c r="E19" s="34" t="e">
        <f t="shared" si="0"/>
        <v>#DIV/0!</v>
      </c>
      <c r="G19" s="16" t="s">
        <v>4</v>
      </c>
      <c r="H19" s="20" t="s">
        <v>69</v>
      </c>
      <c r="I19" s="21" t="s">
        <v>58</v>
      </c>
    </row>
    <row r="20" spans="1:9" x14ac:dyDescent="0.2">
      <c r="A20" s="118" t="s">
        <v>61</v>
      </c>
      <c r="B20" s="118"/>
      <c r="C20" s="22">
        <f>SUM(C4:C19)</f>
        <v>0</v>
      </c>
      <c r="D20" s="22">
        <f>SUM(D4:D19)</f>
        <v>0</v>
      </c>
      <c r="E20" s="34" t="e">
        <f t="shared" si="0"/>
        <v>#DIV/0!</v>
      </c>
      <c r="G20" s="16" t="s">
        <v>62</v>
      </c>
      <c r="H20" s="129" t="s">
        <v>63</v>
      </c>
      <c r="I20" s="130"/>
    </row>
    <row r="30" spans="1:9" x14ac:dyDescent="0.2">
      <c r="B30" s="122"/>
      <c r="C30" s="122"/>
    </row>
    <row r="32" spans="1:9" x14ac:dyDescent="0.2">
      <c r="B32" s="122"/>
      <c r="C32" s="122"/>
    </row>
    <row r="46" spans="1:2" x14ac:dyDescent="0.2">
      <c r="A46" s="131" t="s">
        <v>64</v>
      </c>
      <c r="B46" s="131"/>
    </row>
    <row r="47" spans="1:2" x14ac:dyDescent="0.2">
      <c r="A47" s="122" t="s">
        <v>280</v>
      </c>
      <c r="B47" s="122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2!A1" display="Back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33</vt:i4>
      </vt:variant>
    </vt:vector>
  </HeadingPairs>
  <TitlesOfParts>
    <vt:vector size="33" baseType="lpstr">
      <vt:lpstr>KPI_62</vt:lpstr>
      <vt:lpstr>ตรวจราชการ</vt:lpstr>
      <vt:lpstr>2.1</vt:lpstr>
      <vt:lpstr>2.2</vt:lpstr>
      <vt:lpstr>2.3</vt:lpstr>
      <vt:lpstr>2.4</vt:lpstr>
      <vt:lpstr>2.5</vt:lpstr>
      <vt:lpstr>3</vt:lpstr>
      <vt:lpstr>4.1</vt:lpstr>
      <vt:lpstr>4.2</vt:lpstr>
      <vt:lpstr>5</vt:lpstr>
      <vt:lpstr>8</vt:lpstr>
      <vt:lpstr>10</vt:lpstr>
      <vt:lpstr>12</vt:lpstr>
      <vt:lpstr>10.1</vt:lpstr>
      <vt:lpstr>10.2</vt:lpstr>
      <vt:lpstr>15</vt:lpstr>
      <vt:lpstr>17</vt:lpstr>
      <vt:lpstr>19</vt:lpstr>
      <vt:lpstr>20</vt:lpstr>
      <vt:lpstr>23</vt:lpstr>
      <vt:lpstr>26.1</vt:lpstr>
      <vt:lpstr>26.2</vt:lpstr>
      <vt:lpstr>27</vt:lpstr>
      <vt:lpstr>28</vt:lpstr>
      <vt:lpstr>30</vt:lpstr>
      <vt:lpstr>31</vt:lpstr>
      <vt:lpstr>33</vt:lpstr>
      <vt:lpstr>36</vt:lpstr>
      <vt:lpstr>38</vt:lpstr>
      <vt:lpstr>43</vt:lpstr>
      <vt:lpstr>50</vt:lpstr>
      <vt:lpstr>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2019-05-10T08:27:37Z</dcterms:modified>
</cp:coreProperties>
</file>