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45" yWindow="-75" windowWidth="13125" windowHeight="9255"/>
  </bookViews>
  <sheets>
    <sheet name="ปีงบ 61" sheetId="43" r:id="rId1"/>
  </sheets>
  <definedNames>
    <definedName name="OLE_LINK45" localSheetId="0">'ปีงบ 61'!#REF!</definedName>
    <definedName name="OLE_LINK48" localSheetId="0">'ปีงบ 61'!$B$7</definedName>
    <definedName name="OLE_LINK50" localSheetId="0">'ปีงบ 61'!$B$4</definedName>
    <definedName name="OLE_LINK56" localSheetId="0">'ปีงบ 61'!$B$20</definedName>
    <definedName name="OLE_LINK69" localSheetId="0">'ปีงบ 61'!$B$4</definedName>
    <definedName name="OLE_LINK7" localSheetId="0">'ปีงบ 61'!#REF!</definedName>
  </definedNames>
  <calcPr calcId="145621"/>
</workbook>
</file>

<file path=xl/calcChain.xml><?xml version="1.0" encoding="utf-8"?>
<calcChain xmlns="http://schemas.openxmlformats.org/spreadsheetml/2006/main">
  <c r="O37" i="43" l="1"/>
  <c r="O39" i="43" s="1"/>
  <c r="O36" i="43"/>
  <c r="O32" i="43"/>
  <c r="O31" i="43"/>
  <c r="E22" i="43"/>
  <c r="E21" i="43"/>
  <c r="L20" i="43"/>
  <c r="F20" i="43"/>
  <c r="F19" i="43"/>
  <c r="F17" i="43" s="1"/>
  <c r="E16" i="43"/>
  <c r="E15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Q7" i="43"/>
  <c r="P7" i="43"/>
  <c r="O7" i="43"/>
  <c r="N7" i="43"/>
  <c r="M7" i="43"/>
  <c r="L7" i="43"/>
  <c r="K7" i="43"/>
  <c r="J7" i="43"/>
  <c r="I7" i="43"/>
  <c r="H7" i="43"/>
  <c r="G7" i="43"/>
  <c r="F7" i="43"/>
</calcChain>
</file>

<file path=xl/comments1.xml><?xml version="1.0" encoding="utf-8"?>
<comments xmlns="http://schemas.openxmlformats.org/spreadsheetml/2006/main">
  <authors>
    <author>MANAGEMENT1</author>
  </authors>
  <commentList>
    <comment ref="F19" authorId="0">
      <text>
        <r>
          <rPr>
            <sz val="9"/>
            <color indexed="81"/>
            <rFont val="Tahoma"/>
            <family val="2"/>
          </rPr>
          <t xml:space="preserve">จำนวน 555 คน ตอบทั้งหมด 25 ข้อ คะแนนเต็มข้อละ 5 
=25*5=125*555=69375
</t>
        </r>
      </text>
    </comment>
  </commentList>
</comments>
</file>

<file path=xl/sharedStrings.xml><?xml version="1.0" encoding="utf-8"?>
<sst xmlns="http://schemas.openxmlformats.org/spreadsheetml/2006/main" count="116" uniqueCount="67">
  <si>
    <t>เกณฑ์</t>
  </si>
  <si>
    <t>ผลงาน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</si>
  <si>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</si>
  <si>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</si>
  <si>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</si>
  <si>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</si>
  <si>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</si>
  <si>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</si>
  <si>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</si>
  <si>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</si>
  <si>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</si>
  <si>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</si>
  <si>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</si>
  <si>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</si>
  <si>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</si>
  <si>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ผลการดำเนินงานรายเดือน</t>
  </si>
  <si>
    <t>ชื่อตัวชี้วัด</t>
  </si>
  <si>
    <t>หน่วยนับ</t>
  </si>
  <si>
    <t>ร้อยละ</t>
  </si>
  <si>
    <t>≥80</t>
  </si>
  <si>
    <t>≤3</t>
  </si>
  <si>
    <t>≥60</t>
  </si>
  <si>
    <t>≥85</t>
  </si>
  <si>
    <t xml:space="preserve"> แบบบันทึกรายงาน และตัวชี้วัด งานการเจ้าหน้าที่ ประจำปีงบประมาณ พ.ศ.๒๕61</t>
  </si>
  <si>
    <t xml:space="preserve">  1.1 จำนวนบุคลากรที่ได้รับการพัฒนาในปีที่วัดผล</t>
  </si>
  <si>
    <t xml:space="preserve">   1.2 จำนวนบุคลากรเป้าหมายที่กำหนด</t>
  </si>
  <si>
    <t xml:space="preserve">   2.1 จำนวนบุคลากรทั้งหมด (ทุกประเภทการจ้าง) ที่ปฏิบัติงานอยู่จริง ณ วันที่เก็บข้อมูล</t>
  </si>
  <si>
    <t xml:space="preserve">   2.2 จำนวนบุคลากรทั้งหมด (ทุกประเภทการจ้าง) ณ ต้นปีงบประมาณ (1 ตุลาคม) </t>
  </si>
  <si>
    <t xml:space="preserve">   3.1 จำนวนหน่วยงานที่มีการนำดัชนีความสุขของคนทำงาน (Happinometer) ไปใช้</t>
  </si>
  <si>
    <t xml:space="preserve">   3.2 จำนวนหน่วยงานในสังกัดกระทรวงสาธารณสุข</t>
  </si>
  <si>
    <t>คน</t>
  </si>
  <si>
    <t>คะแนน</t>
  </si>
  <si>
    <t>แห่ง</t>
  </si>
  <si>
    <t xml:space="preserve">   5.1 ผลรวมคะแนนความพึงพอใจในการทำงาน ที่ได้จากการประเมิน</t>
  </si>
  <si>
    <t xml:space="preserve">   5.2 ผลรวมคะแนนเต็มของแบบประเมินด้านความพึงพอใจ  </t>
  </si>
  <si>
    <t xml:space="preserve">   7.1 จำนวนบุคลากรในโรงพยาบาลที่มีค่า BMI ≥ 23</t>
  </si>
  <si>
    <t xml:space="preserve">   7.2 จำนวนบุคลากรทั้งหมดในโรงพยาบาลที่รับการประเมินค่า BMI </t>
  </si>
  <si>
    <t>รหัส</t>
  </si>
  <si>
    <t>KPI</t>
  </si>
  <si>
    <t>HR1</t>
  </si>
  <si>
    <t>HR2</t>
  </si>
  <si>
    <t>HR3</t>
  </si>
  <si>
    <t>HR4</t>
  </si>
  <si>
    <t>HR5</t>
  </si>
  <si>
    <t>HR6</t>
  </si>
  <si>
    <t>HR7</t>
  </si>
  <si>
    <t xml:space="preserve"> </t>
  </si>
  <si>
    <t>ร้อยละของบุคลากรที่ได้รับการพัฒนาตามเกณฑ์ที่กำหนด (K-Hard Coppy)</t>
  </si>
  <si>
    <t>ร้อยละของการคงอยู่ของบุคลากรสาธารณสุข (Retention rate) (K-Hard Coppy)</t>
  </si>
  <si>
    <t>(K-Hard Coppy)</t>
  </si>
  <si>
    <t xml:space="preserve">ร้อยละของหน่วยงานที่มีการนำดัชนีความสุขของคนทำงาน (Happinometer) ไปใช้  </t>
  </si>
  <si>
    <t>ร้อยละการลาออกของบุคลากร (Turn Over rate)(K-Hard Coppy)</t>
  </si>
  <si>
    <t>ร้อยละบุคลากร มีความพึงพอใจในการทำงาน (K-Hard Coppy)</t>
  </si>
  <si>
    <t>ร้อยละบุคลากรที่เจ็บป่วย/บาดเจ็บจากการทำงาน (K-Hard Coppy)</t>
  </si>
  <si>
    <t>ร้อยละของบุคลากรที่มีค่า BMI ≥ 23 (K-Hard Coppy)</t>
  </si>
  <si>
    <t>≤50</t>
  </si>
  <si>
    <t>≤5</t>
  </si>
  <si>
    <t>รอดำเนินการ</t>
  </si>
  <si>
    <t>ยอดบุคลากรทั้งหมดรวมจ้างเหมาบริการ</t>
  </si>
  <si>
    <t>ยอดบุคลากรไม่รวม พ.จ้างเหมา</t>
  </si>
  <si>
    <t>คิดร้อละ ณ เดือนที่รายงานผล</t>
  </si>
  <si>
    <t xml:space="preserve">   4.1 จำนวนบุคลากรที่ลาออก (ค่าเฉลี่ยจำนวนบุคลากรที่ลาออกในปีงบประมาณ)</t>
  </si>
  <si>
    <t xml:space="preserve">   4.2 จำนวนบุคลากร ทั้งหมด(ค่าเฉลี่บุคลากรคงอยู่ ณ วันแรกและวันสสุดท้ายปี หาร 2)</t>
  </si>
  <si>
    <t xml:space="preserve">   6.1 จำนวนครั้งของการเจ็บป่วยจากการทำงาน  </t>
  </si>
  <si>
    <t xml:space="preserve">   6.2 จำนวนบุคลากรเฉลี่ย ในปีงบประมาณ</t>
  </si>
  <si>
    <t>บาดเจ็บจากการทำงาน ENV</t>
  </si>
  <si>
    <t>บาดเจ็บจากการทำงาน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</si>
</sst>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14" x14ac:knownFonts="1">
    <font>
      <sz val="10"/>
      <name val="Arial"/>
      <charset val="222"/>
    </font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</font>
    <font>
      <sz val="14"/>
      <color theme="1" tint="4.9989318521683403E-2"/>
      <name val="TH SarabunIT๙"/>
      <family val="2"/>
    </font>
    <font>
      <sz val="12"/>
      <color theme="1" tint="4.9989318521683403E-2"/>
      <name val="TH SarabunIT๙"/>
      <family val="2"/>
    </font>
    <font>
      <b/>
      <sz val="14"/>
      <color theme="1" tint="4.9989318521683403E-2"/>
      <name val="TH SarabunIT๙"/>
      <family val="2"/>
    </font>
    <font>
      <b/>
      <sz val="16"/>
      <color theme="1" tint="4.9989318521683403E-2"/>
      <name val="TH SarabunIT๙"/>
      <family val="2"/>
    </font>
    <font>
      <sz val="9"/>
      <color indexed="81"/>
      <name val="Tahoma"/>
      <family val="2"/>
    </font>
    <font>
      <b/>
      <sz val="16"/>
      <color rgb="FFFF0000"/>
      <name val="TH SarabunIT๙"/>
      <family val="2"/>
    </font>
    <font>
      <sz val="16"/>
      <color theme="1" tint="4.9989318521683403E-2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1" fillId="0" borderId="0"/>
  </cellStyleXfs>
  <cellXfs count="80">
    <xf numFmtId="0" fontId="0" fillId="0" borderId="0" xfId="0"/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6" xfId="3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9" fillId="0" borderId="9" xfId="3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3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2" fillId="0" borderId="0" xfId="0" applyFont="1" applyAlignment="1">
      <alignment vertical="top"/>
    </xf>
    <xf numFmtId="1" fontId="7" fillId="0" borderId="1" xfId="0" applyNumberFormat="1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187" fontId="8" fillId="3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3" fillId="4" borderId="16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4" fillId="4" borderId="17" xfId="0" applyFont="1" applyFill="1" applyBorder="1" applyAlignment="1">
      <alignment vertical="top"/>
    </xf>
    <xf numFmtId="0" fontId="3" fillId="4" borderId="17" xfId="0" applyFont="1" applyFill="1" applyBorder="1" applyAlignment="1">
      <alignment vertical="top"/>
    </xf>
    <xf numFmtId="0" fontId="9" fillId="5" borderId="1" xfId="3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3" applyFont="1" applyBorder="1" applyAlignment="1">
      <alignment horizontal="center" vertical="top"/>
    </xf>
    <xf numFmtId="0" fontId="10" fillId="0" borderId="4" xfId="3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2" fontId="9" fillId="2" borderId="1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0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2" fontId="7" fillId="3" borderId="10" xfId="0" applyNumberFormat="1" applyFont="1" applyFill="1" applyBorder="1" applyAlignment="1">
      <alignment horizontal="center" vertical="top"/>
    </xf>
    <xf numFmtId="2" fontId="7" fillId="3" borderId="11" xfId="0" applyNumberFormat="1" applyFont="1" applyFill="1" applyBorder="1" applyAlignment="1">
      <alignment horizontal="center" vertical="top"/>
    </xf>
    <xf numFmtId="2" fontId="7" fillId="3" borderId="12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</cellXfs>
  <cellStyles count="4">
    <cellStyle name="Normal" xfId="0" builtinId="0"/>
    <cellStyle name="Normal 2" xfId="1"/>
    <cellStyle name="Normal 4 2" xfId="2"/>
    <cellStyle name="ปกติ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topLeftCell="A10" zoomScale="110" zoomScaleNormal="110" workbookViewId="0">
      <selection activeCell="B17" sqref="B17"/>
    </sheetView>
  </sheetViews>
  <sheetFormatPr defaultColWidth="17.85546875" defaultRowHeight="20.25" x14ac:dyDescent="0.2"/>
  <cols>
    <col min="1" max="1" width="5" style="26" customWidth="1"/>
    <col min="2" max="2" width="69.7109375" style="6" customWidth="1"/>
    <col min="3" max="3" width="7.85546875" style="6" customWidth="1"/>
    <col min="4" max="4" width="5.7109375" style="27" customWidth="1"/>
    <col min="5" max="5" width="6.5703125" style="27" customWidth="1"/>
    <col min="6" max="7" width="7.140625" style="6" customWidth="1"/>
    <col min="8" max="8" width="7.140625" style="28" customWidth="1"/>
    <col min="9" max="17" width="7.140625" style="6" customWidth="1"/>
    <col min="18" max="16384" width="17.85546875" style="6"/>
  </cols>
  <sheetData>
    <row r="1" spans="1:18" ht="19.5" customHeight="1" x14ac:dyDescent="0.2">
      <c r="A1" s="74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48"/>
    </row>
    <row r="2" spans="1:18" s="8" customFormat="1" ht="19.5" customHeight="1" x14ac:dyDescent="0.2">
      <c r="A2" s="49" t="s">
        <v>37</v>
      </c>
      <c r="B2" s="50" t="s">
        <v>16</v>
      </c>
      <c r="C2" s="51" t="s">
        <v>17</v>
      </c>
      <c r="D2" s="52" t="s">
        <v>0</v>
      </c>
      <c r="E2" s="7" t="s">
        <v>1</v>
      </c>
      <c r="F2" s="76" t="s">
        <v>15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53"/>
    </row>
    <row r="3" spans="1:18" s="8" customFormat="1" ht="19.5" customHeight="1" x14ac:dyDescent="0.2">
      <c r="A3" s="54" t="s">
        <v>38</v>
      </c>
      <c r="B3" s="55"/>
      <c r="C3" s="56"/>
      <c r="D3" s="55"/>
      <c r="E3" s="9" t="s">
        <v>14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  <c r="P3" s="10" t="s">
        <v>12</v>
      </c>
      <c r="Q3" s="10" t="s">
        <v>13</v>
      </c>
      <c r="R3" s="53"/>
    </row>
    <row r="4" spans="1:18" s="8" customFormat="1" ht="19.5" customHeight="1" x14ac:dyDescent="0.2">
      <c r="A4" s="46" t="s">
        <v>39</v>
      </c>
      <c r="B4" s="10" t="s">
        <v>47</v>
      </c>
      <c r="C4" s="11" t="s">
        <v>18</v>
      </c>
      <c r="D4" s="3" t="s">
        <v>22</v>
      </c>
      <c r="E4" s="12"/>
      <c r="F4" s="65" t="s">
        <v>57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53"/>
    </row>
    <row r="5" spans="1:18" ht="19.5" customHeight="1" x14ac:dyDescent="0.2">
      <c r="A5" s="46"/>
      <c r="B5" s="13" t="s">
        <v>24</v>
      </c>
      <c r="C5" s="1" t="s">
        <v>30</v>
      </c>
      <c r="D5" s="14"/>
      <c r="E5" s="15"/>
      <c r="F5" s="65" t="s">
        <v>57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48"/>
    </row>
    <row r="6" spans="1:18" ht="19.5" customHeight="1" x14ac:dyDescent="0.2">
      <c r="A6" s="46"/>
      <c r="B6" s="16" t="s">
        <v>25</v>
      </c>
      <c r="C6" s="1" t="s">
        <v>30</v>
      </c>
      <c r="D6" s="14"/>
      <c r="E6" s="15"/>
      <c r="F6" s="65" t="s">
        <v>57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48"/>
    </row>
    <row r="7" spans="1:18" s="29" customFormat="1" ht="19.5" customHeight="1" x14ac:dyDescent="0.2">
      <c r="A7" s="17" t="s">
        <v>40</v>
      </c>
      <c r="B7" s="10" t="s">
        <v>48</v>
      </c>
      <c r="C7" s="11" t="s">
        <v>18</v>
      </c>
      <c r="D7" s="3" t="s">
        <v>22</v>
      </c>
      <c r="E7" s="57"/>
      <c r="F7" s="34">
        <f>(F8/F9)*100</f>
        <v>99</v>
      </c>
      <c r="G7" s="34">
        <f>(G8/F9)*100</f>
        <v>99</v>
      </c>
      <c r="H7" s="34">
        <f>(H8/F9)*100</f>
        <v>99</v>
      </c>
      <c r="I7" s="34">
        <f>(I8/F9)*100</f>
        <v>98.6</v>
      </c>
      <c r="J7" s="34">
        <f>(J8/F9)*100</f>
        <v>98.2</v>
      </c>
      <c r="K7" s="34">
        <f>(K8/F9)*100</f>
        <v>98.2</v>
      </c>
      <c r="L7" s="34">
        <f>(L8/F9)*100</f>
        <v>97.6</v>
      </c>
      <c r="M7" s="34">
        <f>(M8/F9)*100</f>
        <v>98.4</v>
      </c>
      <c r="N7" s="34">
        <f>(N8/F9)*100</f>
        <v>98.8</v>
      </c>
      <c r="O7" s="34">
        <f>(O8/F9)*100</f>
        <v>98.6</v>
      </c>
      <c r="P7" s="34">
        <f>(P8/F9)*100</f>
        <v>98.2</v>
      </c>
      <c r="Q7" s="34">
        <f>(Q8/F9)*100</f>
        <v>97.8</v>
      </c>
      <c r="R7" s="53" t="s">
        <v>60</v>
      </c>
    </row>
    <row r="8" spans="1:18" s="29" customFormat="1" ht="19.5" customHeight="1" x14ac:dyDescent="0.2">
      <c r="A8" s="17"/>
      <c r="B8" s="19" t="s">
        <v>26</v>
      </c>
      <c r="C8" s="1" t="s">
        <v>30</v>
      </c>
      <c r="D8" s="20"/>
      <c r="E8" s="57"/>
      <c r="F8" s="4">
        <v>495</v>
      </c>
      <c r="G8" s="4">
        <v>495</v>
      </c>
      <c r="H8" s="4">
        <v>495</v>
      </c>
      <c r="I8" s="4">
        <v>493</v>
      </c>
      <c r="J8" s="4">
        <v>491</v>
      </c>
      <c r="K8" s="4">
        <v>491</v>
      </c>
      <c r="L8" s="4">
        <v>488</v>
      </c>
      <c r="M8" s="4">
        <v>492</v>
      </c>
      <c r="N8" s="4">
        <v>494</v>
      </c>
      <c r="O8" s="4">
        <v>493</v>
      </c>
      <c r="P8" s="4">
        <v>491</v>
      </c>
      <c r="Q8" s="4">
        <v>489</v>
      </c>
      <c r="R8" s="53"/>
    </row>
    <row r="9" spans="1:18" s="29" customFormat="1" ht="19.5" customHeight="1" x14ac:dyDescent="0.2">
      <c r="A9" s="17"/>
      <c r="B9" s="16" t="s">
        <v>27</v>
      </c>
      <c r="C9" s="1" t="s">
        <v>30</v>
      </c>
      <c r="D9" s="20"/>
      <c r="E9" s="57"/>
      <c r="F9" s="77">
        <v>500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53" t="s">
        <v>59</v>
      </c>
    </row>
    <row r="10" spans="1:18" s="8" customFormat="1" ht="19.5" customHeight="1" x14ac:dyDescent="0.2">
      <c r="A10" s="21" t="s">
        <v>41</v>
      </c>
      <c r="B10" s="10" t="s">
        <v>50</v>
      </c>
      <c r="C10" s="11" t="s">
        <v>18</v>
      </c>
      <c r="D10" s="3" t="s">
        <v>21</v>
      </c>
      <c r="E10" s="18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53"/>
    </row>
    <row r="11" spans="1:18" s="8" customFormat="1" ht="19.5" customHeight="1" x14ac:dyDescent="0.2">
      <c r="A11" s="21"/>
      <c r="B11" s="10" t="s">
        <v>49</v>
      </c>
      <c r="C11" s="11"/>
      <c r="D11" s="3"/>
      <c r="E11" s="18"/>
      <c r="F11" s="65">
        <v>100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  <c r="R11" s="53"/>
    </row>
    <row r="12" spans="1:18" s="8" customFormat="1" ht="19.5" customHeight="1" x14ac:dyDescent="0.2">
      <c r="A12" s="21"/>
      <c r="B12" s="19" t="s">
        <v>28</v>
      </c>
      <c r="C12" s="20" t="s">
        <v>32</v>
      </c>
      <c r="D12" s="20"/>
      <c r="E12" s="18"/>
      <c r="F12" s="65">
        <v>1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53"/>
    </row>
    <row r="13" spans="1:18" ht="19.5" customHeight="1" x14ac:dyDescent="0.2">
      <c r="A13" s="21"/>
      <c r="B13" s="16" t="s">
        <v>29</v>
      </c>
      <c r="C13" s="20" t="s">
        <v>32</v>
      </c>
      <c r="D13" s="20"/>
      <c r="E13" s="15"/>
      <c r="F13" s="65">
        <v>1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  <c r="R13" s="48"/>
    </row>
    <row r="14" spans="1:18" s="8" customFormat="1" ht="19.5" customHeight="1" x14ac:dyDescent="0.2">
      <c r="A14" s="17" t="s">
        <v>42</v>
      </c>
      <c r="B14" s="10" t="s">
        <v>51</v>
      </c>
      <c r="C14" s="11" t="s">
        <v>18</v>
      </c>
      <c r="D14" s="20" t="s">
        <v>20</v>
      </c>
      <c r="E14" s="32">
        <f>(E15/E16)*100</f>
        <v>0.65616797900262469</v>
      </c>
      <c r="F14" s="35">
        <f t="shared" ref="F14:P14" si="0">(F15/F16)*100</f>
        <v>0.52264808362369342</v>
      </c>
      <c r="G14" s="35">
        <f t="shared" si="0"/>
        <v>0.17543859649122806</v>
      </c>
      <c r="H14" s="35">
        <f t="shared" si="0"/>
        <v>0.35149384885764495</v>
      </c>
      <c r="I14" s="35">
        <f t="shared" si="0"/>
        <v>0.35273368606701938</v>
      </c>
      <c r="J14" s="35">
        <f t="shared" si="0"/>
        <v>0.88652482269503552</v>
      </c>
      <c r="K14" s="35">
        <f t="shared" si="0"/>
        <v>1.0695187165775399</v>
      </c>
      <c r="L14" s="35">
        <f t="shared" si="0"/>
        <v>1.0714285714285714</v>
      </c>
      <c r="M14" s="35">
        <f t="shared" si="0"/>
        <v>0.88809946714031962</v>
      </c>
      <c r="N14" s="35">
        <f t="shared" si="0"/>
        <v>1.5734265734265735</v>
      </c>
      <c r="O14" s="35">
        <f t="shared" si="0"/>
        <v>0.34904013961605584</v>
      </c>
      <c r="P14" s="35">
        <f t="shared" si="0"/>
        <v>0.34965034965034963</v>
      </c>
      <c r="Q14" s="35">
        <f>(Q15/Q16)*100</f>
        <v>0.35149384885764495</v>
      </c>
      <c r="R14" s="53"/>
    </row>
    <row r="15" spans="1:18" s="8" customFormat="1" ht="19.5" customHeight="1" x14ac:dyDescent="0.2">
      <c r="A15" s="17"/>
      <c r="B15" s="2" t="s">
        <v>61</v>
      </c>
      <c r="C15" s="1" t="s">
        <v>30</v>
      </c>
      <c r="D15" s="20"/>
      <c r="E15" s="22">
        <f>AVERAGE(F15:Q15)</f>
        <v>3.75</v>
      </c>
      <c r="F15" s="20">
        <v>3</v>
      </c>
      <c r="G15" s="20">
        <v>1</v>
      </c>
      <c r="H15" s="20">
        <v>2</v>
      </c>
      <c r="I15" s="20">
        <v>2</v>
      </c>
      <c r="J15" s="20">
        <v>5</v>
      </c>
      <c r="K15" s="20">
        <v>6</v>
      </c>
      <c r="L15" s="20">
        <v>6</v>
      </c>
      <c r="M15" s="20">
        <v>5</v>
      </c>
      <c r="N15" s="20">
        <v>9</v>
      </c>
      <c r="O15" s="20">
        <v>2</v>
      </c>
      <c r="P15" s="20">
        <v>2</v>
      </c>
      <c r="Q15" s="20">
        <v>2</v>
      </c>
      <c r="R15" s="53"/>
    </row>
    <row r="16" spans="1:18" s="8" customFormat="1" ht="19.5" customHeight="1" x14ac:dyDescent="0.2">
      <c r="A16" s="17"/>
      <c r="B16" s="2" t="s">
        <v>62</v>
      </c>
      <c r="C16" s="1" t="s">
        <v>30</v>
      </c>
      <c r="D16" s="20"/>
      <c r="E16" s="22">
        <f>(F16+Q16)/2</f>
        <v>571.5</v>
      </c>
      <c r="F16" s="20">
        <v>574</v>
      </c>
      <c r="G16" s="20">
        <v>570</v>
      </c>
      <c r="H16" s="20">
        <v>569</v>
      </c>
      <c r="I16" s="20">
        <v>567</v>
      </c>
      <c r="J16" s="20">
        <v>564</v>
      </c>
      <c r="K16" s="20">
        <v>561</v>
      </c>
      <c r="L16" s="20">
        <v>560</v>
      </c>
      <c r="M16" s="20">
        <v>563</v>
      </c>
      <c r="N16" s="20">
        <v>572</v>
      </c>
      <c r="O16" s="20">
        <v>573</v>
      </c>
      <c r="P16" s="20">
        <v>572</v>
      </c>
      <c r="Q16" s="20">
        <v>569</v>
      </c>
      <c r="R16" s="53" t="s">
        <v>58</v>
      </c>
    </row>
    <row r="17" spans="1:18" s="8" customFormat="1" ht="19.5" customHeight="1" x14ac:dyDescent="0.2">
      <c r="A17" s="31" t="s">
        <v>43</v>
      </c>
      <c r="B17" s="10" t="s">
        <v>52</v>
      </c>
      <c r="C17" s="11" t="s">
        <v>18</v>
      </c>
      <c r="D17" s="3" t="s">
        <v>19</v>
      </c>
      <c r="E17" s="18"/>
      <c r="F17" s="68">
        <f>F18*100/F19</f>
        <v>66.47351351351351</v>
      </c>
      <c r="G17" s="69"/>
      <c r="H17" s="69"/>
      <c r="I17" s="69"/>
      <c r="J17" s="69"/>
      <c r="K17" s="70"/>
      <c r="L17" s="65">
        <v>65.2</v>
      </c>
      <c r="M17" s="66"/>
      <c r="N17" s="66"/>
      <c r="O17" s="66"/>
      <c r="P17" s="66"/>
      <c r="Q17" s="67"/>
      <c r="R17" s="53"/>
    </row>
    <row r="18" spans="1:18" ht="19.5" customHeight="1" x14ac:dyDescent="0.2">
      <c r="A18" s="17"/>
      <c r="B18" s="2" t="s">
        <v>33</v>
      </c>
      <c r="C18" s="1" t="s">
        <v>31</v>
      </c>
      <c r="D18" s="20"/>
      <c r="E18" s="22"/>
      <c r="F18" s="71">
        <v>46116</v>
      </c>
      <c r="G18" s="72"/>
      <c r="H18" s="72"/>
      <c r="I18" s="72"/>
      <c r="J18" s="72"/>
      <c r="K18" s="73"/>
      <c r="L18" s="65"/>
      <c r="M18" s="66"/>
      <c r="N18" s="66"/>
      <c r="O18" s="66"/>
      <c r="P18" s="66"/>
      <c r="Q18" s="67"/>
      <c r="R18" s="48"/>
    </row>
    <row r="19" spans="1:18" s="8" customFormat="1" ht="19.5" customHeight="1" x14ac:dyDescent="0.2">
      <c r="A19" s="17"/>
      <c r="B19" s="2" t="s">
        <v>34</v>
      </c>
      <c r="C19" s="1" t="s">
        <v>31</v>
      </c>
      <c r="D19" s="20"/>
      <c r="E19" s="15"/>
      <c r="F19" s="71">
        <f>555*125</f>
        <v>69375</v>
      </c>
      <c r="G19" s="72"/>
      <c r="H19" s="72"/>
      <c r="I19" s="72"/>
      <c r="J19" s="72"/>
      <c r="K19" s="73"/>
      <c r="L19" s="65"/>
      <c r="M19" s="66"/>
      <c r="N19" s="66"/>
      <c r="O19" s="66"/>
      <c r="P19" s="66"/>
      <c r="Q19" s="67"/>
      <c r="R19" s="53"/>
    </row>
    <row r="20" spans="1:18" s="8" customFormat="1" ht="19.5" customHeight="1" x14ac:dyDescent="0.2">
      <c r="A20" s="45" t="s">
        <v>44</v>
      </c>
      <c r="B20" s="10" t="s">
        <v>53</v>
      </c>
      <c r="C20" s="11" t="s">
        <v>18</v>
      </c>
      <c r="D20" s="3" t="s">
        <v>56</v>
      </c>
      <c r="E20" s="12"/>
      <c r="F20" s="68">
        <f>(K21/AVERAGE(F22:K22))*100</f>
        <v>0.70484581497797361</v>
      </c>
      <c r="G20" s="69"/>
      <c r="H20" s="69"/>
      <c r="I20" s="69"/>
      <c r="J20" s="69"/>
      <c r="K20" s="70"/>
      <c r="L20" s="68">
        <f>(Q21/AVERAGE(L22:Q22))*100</f>
        <v>0.35200938691698447</v>
      </c>
      <c r="M20" s="69"/>
      <c r="N20" s="69"/>
      <c r="O20" s="69"/>
      <c r="P20" s="69"/>
      <c r="Q20" s="70"/>
      <c r="R20" s="53"/>
    </row>
    <row r="21" spans="1:18" s="8" customFormat="1" ht="19.5" customHeight="1" x14ac:dyDescent="0.2">
      <c r="A21" s="17"/>
      <c r="B21" s="3" t="s">
        <v>63</v>
      </c>
      <c r="C21" s="4" t="s">
        <v>30</v>
      </c>
      <c r="D21" s="20"/>
      <c r="E21" s="33">
        <f>SUM(F21:Q21)</f>
        <v>33</v>
      </c>
      <c r="F21" s="20">
        <v>6</v>
      </c>
      <c r="G21" s="20">
        <v>2</v>
      </c>
      <c r="H21" s="20">
        <v>1</v>
      </c>
      <c r="I21" s="20">
        <v>1</v>
      </c>
      <c r="J21" s="20">
        <v>4</v>
      </c>
      <c r="K21" s="20">
        <v>4</v>
      </c>
      <c r="L21" s="34">
        <v>2</v>
      </c>
      <c r="M21" s="34">
        <v>3</v>
      </c>
      <c r="N21" s="34">
        <v>4</v>
      </c>
      <c r="O21" s="34">
        <v>3</v>
      </c>
      <c r="P21" s="34">
        <v>1</v>
      </c>
      <c r="Q21" s="34">
        <v>2</v>
      </c>
      <c r="R21" s="53"/>
    </row>
    <row r="22" spans="1:18" ht="19.5" customHeight="1" x14ac:dyDescent="0.2">
      <c r="A22" s="17"/>
      <c r="B22" s="5" t="s">
        <v>64</v>
      </c>
      <c r="C22" s="4" t="s">
        <v>30</v>
      </c>
      <c r="D22" s="3"/>
      <c r="E22" s="30">
        <f>AVERAGE(F22:Q22)</f>
        <v>567.83333333333337</v>
      </c>
      <c r="F22" s="20">
        <v>574</v>
      </c>
      <c r="G22" s="20">
        <v>570</v>
      </c>
      <c r="H22" s="20">
        <v>569</v>
      </c>
      <c r="I22" s="20">
        <v>567</v>
      </c>
      <c r="J22" s="20">
        <v>564</v>
      </c>
      <c r="K22" s="20">
        <v>561</v>
      </c>
      <c r="L22" s="20">
        <v>560</v>
      </c>
      <c r="M22" s="20">
        <v>563</v>
      </c>
      <c r="N22" s="20">
        <v>572</v>
      </c>
      <c r="O22" s="20">
        <v>573</v>
      </c>
      <c r="P22" s="20">
        <v>572</v>
      </c>
      <c r="Q22" s="20">
        <v>569</v>
      </c>
      <c r="R22" s="53" t="s">
        <v>58</v>
      </c>
    </row>
    <row r="23" spans="1:18" ht="19.5" customHeight="1" x14ac:dyDescent="0.2">
      <c r="A23" s="17" t="s">
        <v>45</v>
      </c>
      <c r="B23" s="10" t="s">
        <v>54</v>
      </c>
      <c r="C23" s="11" t="s">
        <v>18</v>
      </c>
      <c r="D23" s="23" t="s">
        <v>55</v>
      </c>
      <c r="E23" s="47"/>
      <c r="F23" s="65">
        <v>42.85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7"/>
      <c r="R23" s="48"/>
    </row>
    <row r="24" spans="1:18" s="24" customFormat="1" ht="19.5" customHeight="1" x14ac:dyDescent="0.2">
      <c r="A24" s="17"/>
      <c r="B24" s="5" t="s">
        <v>35</v>
      </c>
      <c r="C24" s="4" t="s">
        <v>30</v>
      </c>
      <c r="D24" s="3"/>
      <c r="E24" s="47"/>
      <c r="F24" s="65">
        <v>240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58"/>
    </row>
    <row r="25" spans="1:18" x14ac:dyDescent="0.2">
      <c r="A25" s="25" t="s">
        <v>46</v>
      </c>
      <c r="B25" s="5" t="s">
        <v>36</v>
      </c>
      <c r="C25" s="4" t="s">
        <v>30</v>
      </c>
      <c r="D25" s="20"/>
      <c r="E25" s="20"/>
      <c r="F25" s="65">
        <v>560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  <c r="R25" s="48"/>
    </row>
    <row r="26" spans="1:18" x14ac:dyDescent="0.2">
      <c r="B26" s="8"/>
    </row>
    <row r="28" spans="1:18" ht="21" thickBot="1" x14ac:dyDescent="0.25"/>
    <row r="29" spans="1:18" ht="21" thickBot="1" x14ac:dyDescent="0.25">
      <c r="C29" s="59" t="s">
        <v>15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1:18" x14ac:dyDescent="0.2">
      <c r="C30" s="37" t="s">
        <v>2</v>
      </c>
      <c r="D30" s="38" t="s">
        <v>3</v>
      </c>
      <c r="E30" s="38" t="s">
        <v>4</v>
      </c>
      <c r="F30" s="38" t="s">
        <v>5</v>
      </c>
      <c r="G30" s="38" t="s">
        <v>6</v>
      </c>
      <c r="H30" s="39" t="s">
        <v>7</v>
      </c>
      <c r="I30" s="37" t="s">
        <v>8</v>
      </c>
      <c r="J30" s="38" t="s">
        <v>9</v>
      </c>
      <c r="K30" s="38" t="s">
        <v>10</v>
      </c>
      <c r="L30" s="38" t="s">
        <v>11</v>
      </c>
      <c r="M30" s="38" t="s">
        <v>12</v>
      </c>
      <c r="N30" s="39" t="s">
        <v>13</v>
      </c>
    </row>
    <row r="31" spans="1:18" x14ac:dyDescent="0.2">
      <c r="B31" s="36" t="s">
        <v>65</v>
      </c>
      <c r="C31" s="40">
        <v>1</v>
      </c>
      <c r="D31" s="41">
        <v>0</v>
      </c>
      <c r="E31" s="41">
        <v>0</v>
      </c>
      <c r="F31" s="42">
        <v>0</v>
      </c>
      <c r="G31" s="42">
        <v>1</v>
      </c>
      <c r="H31" s="43">
        <v>1</v>
      </c>
      <c r="I31" s="40">
        <v>2</v>
      </c>
      <c r="J31" s="42">
        <v>2</v>
      </c>
      <c r="K31" s="42">
        <v>1</v>
      </c>
      <c r="L31" s="42">
        <v>2</v>
      </c>
      <c r="M31" s="42">
        <v>0</v>
      </c>
      <c r="N31" s="44">
        <v>0</v>
      </c>
      <c r="O31" s="6">
        <f>SUM(C31:N31)</f>
        <v>10</v>
      </c>
    </row>
    <row r="32" spans="1:18" ht="21" thickBot="1" x14ac:dyDescent="0.25">
      <c r="B32" s="36" t="s">
        <v>14</v>
      </c>
      <c r="C32" s="62">
        <v>3</v>
      </c>
      <c r="D32" s="63"/>
      <c r="E32" s="63"/>
      <c r="F32" s="63"/>
      <c r="G32" s="63"/>
      <c r="H32" s="64"/>
      <c r="I32" s="62">
        <v>7</v>
      </c>
      <c r="J32" s="63"/>
      <c r="K32" s="63"/>
      <c r="L32" s="63"/>
      <c r="M32" s="63"/>
      <c r="N32" s="64"/>
      <c r="O32" s="6">
        <f>SUM(C32:N32)</f>
        <v>10</v>
      </c>
    </row>
    <row r="33" spans="1:15" ht="21" thickBot="1" x14ac:dyDescent="0.25">
      <c r="A33" s="6"/>
    </row>
    <row r="34" spans="1:15" ht="21" thickBot="1" x14ac:dyDescent="0.25">
      <c r="A34" s="6"/>
      <c r="C34" s="59" t="s">
        <v>15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</row>
    <row r="35" spans="1:15" x14ac:dyDescent="0.2">
      <c r="A35" s="6"/>
      <c r="C35" s="37" t="s">
        <v>2</v>
      </c>
      <c r="D35" s="38" t="s">
        <v>3</v>
      </c>
      <c r="E35" s="38" t="s">
        <v>4</v>
      </c>
      <c r="F35" s="38" t="s">
        <v>5</v>
      </c>
      <c r="G35" s="38" t="s">
        <v>6</v>
      </c>
      <c r="H35" s="39" t="s">
        <v>7</v>
      </c>
      <c r="I35" s="37" t="s">
        <v>8</v>
      </c>
      <c r="J35" s="38" t="s">
        <v>9</v>
      </c>
      <c r="K35" s="38" t="s">
        <v>10</v>
      </c>
      <c r="L35" s="38" t="s">
        <v>11</v>
      </c>
      <c r="M35" s="38" t="s">
        <v>12</v>
      </c>
      <c r="N35" s="39" t="s">
        <v>13</v>
      </c>
    </row>
    <row r="36" spans="1:15" x14ac:dyDescent="0.2">
      <c r="A36" s="6"/>
      <c r="B36" s="36" t="s">
        <v>66</v>
      </c>
      <c r="C36" s="40">
        <v>5</v>
      </c>
      <c r="D36" s="41">
        <v>2</v>
      </c>
      <c r="E36" s="41">
        <v>1</v>
      </c>
      <c r="F36" s="42">
        <v>1</v>
      </c>
      <c r="G36" s="42">
        <v>3</v>
      </c>
      <c r="H36" s="43">
        <v>3</v>
      </c>
      <c r="I36" s="40">
        <v>0</v>
      </c>
      <c r="J36" s="42">
        <v>1</v>
      </c>
      <c r="K36" s="42">
        <v>3</v>
      </c>
      <c r="L36" s="42">
        <v>1</v>
      </c>
      <c r="M36" s="42">
        <v>1</v>
      </c>
      <c r="N36" s="44">
        <v>2</v>
      </c>
      <c r="O36" s="6">
        <f>SUM(C36:N36)</f>
        <v>23</v>
      </c>
    </row>
    <row r="37" spans="1:15" ht="21" thickBot="1" x14ac:dyDescent="0.25">
      <c r="A37" s="6"/>
      <c r="B37" s="36" t="s">
        <v>14</v>
      </c>
      <c r="C37" s="62">
        <v>15</v>
      </c>
      <c r="D37" s="63"/>
      <c r="E37" s="63"/>
      <c r="F37" s="63"/>
      <c r="G37" s="63"/>
      <c r="H37" s="64"/>
      <c r="I37" s="62">
        <v>8</v>
      </c>
      <c r="J37" s="63"/>
      <c r="K37" s="63"/>
      <c r="L37" s="63"/>
      <c r="M37" s="63"/>
      <c r="N37" s="64"/>
      <c r="O37" s="6">
        <f>SUM(C37:N37)</f>
        <v>23</v>
      </c>
    </row>
    <row r="39" spans="1:15" x14ac:dyDescent="0.2">
      <c r="A39" s="6"/>
      <c r="O39" s="6">
        <f>O32+O37</f>
        <v>33</v>
      </c>
    </row>
  </sheetData>
  <mergeCells count="26">
    <mergeCell ref="C34:N34"/>
    <mergeCell ref="C37:H37"/>
    <mergeCell ref="I37:N37"/>
    <mergeCell ref="A1:Q1"/>
    <mergeCell ref="F2:Q2"/>
    <mergeCell ref="F5:Q5"/>
    <mergeCell ref="F13:Q13"/>
    <mergeCell ref="F12:Q12"/>
    <mergeCell ref="F9:Q9"/>
    <mergeCell ref="F20:K20"/>
    <mergeCell ref="L20:Q20"/>
    <mergeCell ref="F6:Q6"/>
    <mergeCell ref="F24:Q24"/>
    <mergeCell ref="F4:Q4"/>
    <mergeCell ref="F11:Q11"/>
    <mergeCell ref="F18:K18"/>
    <mergeCell ref="F17:K17"/>
    <mergeCell ref="F19:K19"/>
    <mergeCell ref="L17:Q17"/>
    <mergeCell ref="L18:Q18"/>
    <mergeCell ref="L19:Q19"/>
    <mergeCell ref="C29:N29"/>
    <mergeCell ref="C32:H32"/>
    <mergeCell ref="I32:N32"/>
    <mergeCell ref="F23:Q23"/>
    <mergeCell ref="F25:Q25"/>
  </mergeCells>
  <pageMargins left="0.11811023622047245" right="0.11811023622047245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4</vt:i4>
      </vt:variant>
    </vt:vector>
  </HeadingPairs>
  <TitlesOfParts>
    <vt:vector size="5" baseType="lpstr">
      <vt:lpstr>ปีงบ 61</vt:lpstr>
      <vt:lpstr>'ปีงบ 61'!OLE_LINK48</vt:lpstr>
      <vt:lpstr>'ปีงบ 61'!OLE_LINK50</vt:lpstr>
      <vt:lpstr>'ปีงบ 61'!OLE_LINK56</vt:lpstr>
      <vt:lpstr>'ปีงบ 61'!OLE_LINK69</vt:lpstr>
    </vt:vector>
  </TitlesOfParts>
  <Company>host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</dc:creator>
  <cp:lastModifiedBy>MO</cp:lastModifiedBy>
  <cp:lastPrinted>2018-02-08T07:43:54Z</cp:lastPrinted>
  <dcterms:created xsi:type="dcterms:W3CDTF">2010-03-23T06:57:41Z</dcterms:created>
  <dcterms:modified xsi:type="dcterms:W3CDTF">2018-11-21T07:59:34Z</dcterms:modified>
</cp:coreProperties>
</file>