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610" yWindow="-150" windowWidth="10725" windowHeight="11190"/>
  </bookViews>
  <sheets>
    <sheet name="พัสดุ" sheetId="1" r:id="rId1"/>
    <sheet name="Sheet1" sheetId="3" r:id="rId2"/>
  </sheets>
  <externalReferences>
    <externalReference r:id="rId3"/>
  </externalReferences>
  <definedNames>
    <definedName name="_xlnm.Print_Titles" localSheetId="0">พัสดุ!$2:$3</definedName>
  </definedNames>
  <calcPr calcId="145621"/>
</workbook>
</file>

<file path=xl/calcChain.xml><?xml version="1.0" encoding="utf-8"?>
<calcChain xmlns="http://schemas.openxmlformats.org/spreadsheetml/2006/main">
  <c r="R36" i="1" l="1"/>
  <c r="E36" i="1"/>
  <c r="E34" i="1" s="1"/>
  <c r="N35" i="1"/>
  <c r="H35" i="1"/>
  <c r="Q34" i="1"/>
  <c r="E33" i="1"/>
  <c r="R32" i="1"/>
  <c r="N32" i="1"/>
  <c r="K32" i="1"/>
  <c r="H32" i="1"/>
  <c r="Q31" i="1"/>
  <c r="E31" i="1"/>
  <c r="E30" i="1"/>
  <c r="E28" i="1" s="1"/>
  <c r="E27" i="1"/>
  <c r="N26" i="1"/>
  <c r="K26" i="1"/>
  <c r="Q25" i="1"/>
  <c r="E25" i="1"/>
  <c r="E24" i="1"/>
  <c r="E23" i="1"/>
  <c r="Q22" i="1"/>
  <c r="R21" i="1"/>
  <c r="N18" i="1"/>
  <c r="N36" i="1" s="1"/>
  <c r="N34" i="1" s="1"/>
  <c r="K18" i="1"/>
  <c r="Q18" i="1" s="1"/>
  <c r="H18" i="1"/>
  <c r="H36" i="1" s="1"/>
  <c r="T17" i="1"/>
  <c r="R17" i="1"/>
  <c r="Q16" i="1"/>
  <c r="N15" i="1"/>
  <c r="N33" i="1" s="1"/>
  <c r="K15" i="1"/>
  <c r="K33" i="1" s="1"/>
  <c r="K31" i="1" s="1"/>
  <c r="H15" i="1"/>
  <c r="Q14" i="1" s="1"/>
  <c r="T14" i="1"/>
  <c r="R13" i="1"/>
  <c r="Q13" i="1"/>
  <c r="N12" i="1"/>
  <c r="N30" i="1" s="1"/>
  <c r="K12" i="1"/>
  <c r="Q12" i="1" s="1"/>
  <c r="H12" i="1"/>
  <c r="T11" i="1"/>
  <c r="Q10" i="1"/>
  <c r="R9" i="1"/>
  <c r="N9" i="1"/>
  <c r="N27" i="1" s="1"/>
  <c r="K9" i="1"/>
  <c r="Q9" i="1" s="1"/>
  <c r="H9" i="1"/>
  <c r="H27" i="1" s="1"/>
  <c r="H25" i="1" s="1"/>
  <c r="T8" i="1"/>
  <c r="Q7" i="1"/>
  <c r="E6" i="1"/>
  <c r="N5" i="1"/>
  <c r="K5" i="1"/>
  <c r="H5" i="1"/>
  <c r="E5" i="1"/>
  <c r="Q4" i="1" l="1"/>
  <c r="H6" i="1"/>
  <c r="Q5" i="1" s="1"/>
  <c r="T35" i="1"/>
  <c r="Q11" i="1"/>
  <c r="Q15" i="1"/>
  <c r="T5" i="1"/>
  <c r="Q8" i="1"/>
  <c r="E22" i="1"/>
  <c r="N31" i="1"/>
  <c r="H23" i="1"/>
  <c r="T12" i="1"/>
  <c r="T18" i="1"/>
  <c r="N23" i="1"/>
  <c r="T32" i="1"/>
  <c r="H34" i="1"/>
  <c r="N6" i="1"/>
  <c r="Q17" i="1"/>
  <c r="H30" i="1"/>
  <c r="H28" i="1" s="1"/>
  <c r="H33" i="1"/>
  <c r="H31" i="1" s="1"/>
  <c r="N25" i="1"/>
  <c r="N24" i="1"/>
  <c r="K23" i="1"/>
  <c r="T26" i="1"/>
  <c r="K6" i="1"/>
  <c r="Q6" i="1" s="1"/>
  <c r="K36" i="1"/>
  <c r="K34" i="1" s="1"/>
  <c r="T9" i="1"/>
  <c r="T15" i="1"/>
  <c r="K27" i="1"/>
  <c r="K30" i="1"/>
  <c r="K28" i="1" s="1"/>
  <c r="T23" i="1" l="1"/>
  <c r="T36" i="1"/>
  <c r="T34" i="1" s="1"/>
  <c r="H24" i="1"/>
  <c r="H22" i="1" s="1"/>
  <c r="N22" i="1"/>
  <c r="T6" i="1"/>
  <c r="T33" i="1"/>
  <c r="T31" i="1" s="1"/>
  <c r="K24" i="1"/>
  <c r="T24" i="1" s="1"/>
  <c r="K22" i="1"/>
  <c r="T30" i="1"/>
  <c r="T27" i="1"/>
  <c r="T25" i="1" s="1"/>
  <c r="K25" i="1"/>
  <c r="T22" i="1" l="1"/>
</calcChain>
</file>

<file path=xl/sharedStrings.xml><?xml version="1.0" encoding="utf-8"?>
<sst xmlns="http://schemas.openxmlformats.org/spreadsheetml/2006/main" count="125" uniqueCount="85">
  <si>
    <t xml:space="preserve">ที่ </t>
  </si>
  <si>
    <t>ตัวชี้วัด</t>
  </si>
  <si>
    <t>หน่วยนับ</t>
  </si>
  <si>
    <t>เกณฑ์</t>
  </si>
  <si>
    <t>ผลการดำเนินงานรายเดือน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</si>
  <si>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</si>
  <si>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</si>
  <si>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</si>
  <si>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</si>
  <si>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</si>
  <si>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</si>
  <si>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</si>
  <si>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</si>
  <si>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</si>
  <si>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</si>
  <si>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</si>
  <si>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</si>
  <si>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บาท</t>
  </si>
  <si>
    <t>ร้อยละ</t>
  </si>
  <si>
    <t>≥ 20</t>
  </si>
  <si>
    <t xml:space="preserve">   7.1 มูลค่าการจัดซื้อร่วมยาและเวชภัณฑ์ฯ ร่วม (ข้อ 8+9+10+11+12)</t>
  </si>
  <si>
    <t>ร้อยละของมูลค่าการจัดซื้อยาร่วม (KPI104:สสจ.) (ข้อ8.1/(หาร)ข้อ8.2)*100</t>
  </si>
  <si>
    <t>ร้อยละของมูลค่าการจัดซื้อร่วมของวัสดุทันตกรรม (KPI104:สสจ.)(ข้อ11.1/(หาร)ข้อ11.2)*100</t>
  </si>
  <si>
    <t>ร้อยละของมูลค่าการจัดซื้อร่วมของวัสดุเอ็กซเรย์ (KPI104:สสจ.)(ข้อ12.1/(หาร)ข้อ12.2)*100</t>
  </si>
  <si>
    <t>ร้อยละของมูลค่าการจัดซื้อร่วมของวัสดุวิทยาศาสตร์การแพทย์ร่วม (KPI104:สสจ.)(10.1/10.2)*100</t>
  </si>
  <si>
    <t>มูลค่าการจัดซื้อร่วมยาและเวชภัณฑ์ฯ (ข้อ 7.1/(หาร)ข้อ 7.2)*100 (KPI104:สสจ.)</t>
  </si>
  <si>
    <t>ร้อยละของมูลค่าจัดซื้อวัสดุการแพทย์ร่วม (KPI104:สสจ.)(ข้อ9.1/(หาร)ข้อ9.2)*100</t>
  </si>
  <si>
    <t xml:space="preserve">   8.1 มูลค่าการจัดซื้อยาร่วม ปี 2561</t>
  </si>
  <si>
    <t xml:space="preserve">   8.2 มูลค่าการจัดซื้อยาทั้งหมด ปี 2561</t>
  </si>
  <si>
    <t xml:space="preserve">   9.1 มูลค่าการจัดซื้อวัสดุการแพทย์ร่วม ปี 2561</t>
  </si>
  <si>
    <t xml:space="preserve">   9.2 มูลค่าการจัดซื้อวัสดุการแพทย์ทั้งหมด ปี 2561</t>
  </si>
  <si>
    <t xml:space="preserve">   10.1 มูลค่าการจัดซื้อร่วมของวัสดุวิทยาศาสตร์การแพทย์ร่วม ปี 2561</t>
  </si>
  <si>
    <t xml:space="preserve">   10.2 มูลค่าการจัดซื้อวัสดุวิทยาศาสตร์การแพทย์ทั้งหมด ปี 2561</t>
  </si>
  <si>
    <t xml:space="preserve">   11.1 มูลค่าการจัดซื้อร่วมของวัสดุทันตกรรมร่วม ปี 2561</t>
  </si>
  <si>
    <t xml:space="preserve">   11.2 มูลค่าการจัดซื้อวัสดุทันตกรรมทั้งหมด  ปี 2561</t>
  </si>
  <si>
    <t xml:space="preserve">   1.1 ต้นทุนของยาและเวชภัณฑ์ที่มิใช่ยา ปีงบประมาณ 2560 (ข้อ 2+3+4+5+6)</t>
  </si>
  <si>
    <t xml:space="preserve">   2.1 ต้นทุนค่ายา ปีงบประมาณ 2560</t>
  </si>
  <si>
    <t xml:space="preserve">   3.1 ต้นทุนค่าวัสดุการแพทย์ ปีงบประมาณ 2560</t>
  </si>
  <si>
    <t xml:space="preserve">   4.1 ต้นทุนค่าวัสดุวิทยาศาสตร์การแพทย์ ปีงบประมาณ 2560</t>
  </si>
  <si>
    <t xml:space="preserve">   5.1 ต้นทุนค่าวัสดุทันตกรรม ปีงบประมาณ 2560</t>
  </si>
  <si>
    <t xml:space="preserve">   6.1 ต้นทุนค่าเอกซ์เรย์ ปีงบประมาณ 2560</t>
  </si>
  <si>
    <t xml:space="preserve">   1.2 ต้นทุนของยาและเวชภัณฑ์ที่มิใช่ยา ปีงบประมาณ 2561 (ข้อ 2+3+4+5+6)</t>
  </si>
  <si>
    <t xml:space="preserve">   2.2 ต้นทุนค่ายา ปีงบประมาณ 2561</t>
  </si>
  <si>
    <t xml:space="preserve">   3.2 ต้นทุนค่าวัสดุการแพทย์ ปีงบประมาณ 2561</t>
  </si>
  <si>
    <t xml:space="preserve">   4.2 ต้นทุนค่าวัสดุวิทยาศาสตร์การแพทย์ ปีงบประมาณ 2561</t>
  </si>
  <si>
    <t xml:space="preserve">   5.2 ต้นทุนค่าวัสดุทันตกรรม ปีงบประมาณ 2561</t>
  </si>
  <si>
    <t xml:space="preserve">   6.2 ต้นทุนค่าเอกซ์เรย์ ปีงบประมาณ 2561</t>
  </si>
  <si>
    <t xml:space="preserve">   12.1 มูลค่าการจัดซื้อร่วมของวัสดุเอ็กซเรย์ร่วม ปี 2561</t>
  </si>
  <si>
    <t xml:space="preserve">   12.2 มูลค่าการจัดซื้อวัสดุเอ็กซเรย์ทั้งหมด ปี 2561</t>
  </si>
  <si>
    <t>เพิ่มขึ้น 14.40</t>
  </si>
  <si>
    <t>ลดลง 38.06</t>
  </si>
  <si>
    <t>ลดลง 45.96</t>
  </si>
  <si>
    <t>ร้อยละของต้นทุนยาลดลง   (KPI104:สสจ.) (ข้อ 2.2-ข้อ 2.1 /(หาร) ข้อ 2.1)*100</t>
  </si>
  <si>
    <t>ร้อยละของต้นทุนวัสดุการแพทย์ลดลง (KPI104:สสจ.) (ข้อ 3.2-ข้อ 3.1 /(หาร) ข้อ 3.1)*100</t>
  </si>
  <si>
    <t>ร้อยละของต้นทุนวัสดุวิทยาศาสตร์การแพทย์ลดลง (KPI104:สสจ.)(ข้อ4.2-4.1/4.1)*100</t>
  </si>
  <si>
    <t>ร้อยละของต้นทุนวัสดุทันตกรรมลดลง (KPI104:สสจ.)(ข้อ5.2-ข้อ5.1/(หาร) ข้อ5.1)*100</t>
  </si>
  <si>
    <t>ร้อยละของต้นทุนวัสดุเอกซ์เรย์ลดลง (KPI104:สสจ.)(ข้อ6.2-ข้อ6.1/(หาร) ข้อ6.1)*100</t>
  </si>
  <si>
    <t>ลดลง 36.79</t>
  </si>
  <si>
    <t>ลดลง 14.73</t>
  </si>
  <si>
    <t xml:space="preserve"> แบบบันทึกกิจกรรม รายงาน และตัวชี้วัด งานพัสดุ โรงพยาบาลภูเขียวเฉลิมพระเกียรติ ปีงบประมาณ  2561</t>
  </si>
  <si>
    <t>เพิ่มขึ้น 6.01</t>
  </si>
  <si>
    <t>ลดลง 35</t>
  </si>
  <si>
    <t>เพิ่มขึ้น 9.59</t>
  </si>
  <si>
    <t>ลดลง 23.06</t>
  </si>
  <si>
    <t>เพิ่มขึ้น 8.89</t>
  </si>
  <si>
    <t>ลดลง 59.45</t>
  </si>
  <si>
    <t>ลดลง 10.38</t>
  </si>
  <si>
    <t>ลดลง 24.80</t>
  </si>
  <si>
    <t>ลดลง 9.35</t>
  </si>
  <si>
    <t>ลดลง 46.86</t>
  </si>
  <si>
    <t xml:space="preserve">   7.2 มูลค่าการจัดซื้อยาและเวชภัณฑ์ฯ ทั้งหมด  (ข้อ 8+9+10+11+12)</t>
  </si>
  <si>
    <t>สรุปทั้งปี</t>
  </si>
  <si>
    <t>แผนจัดซื้อ</t>
  </si>
  <si>
    <t>ลดลง 4.79</t>
  </si>
  <si>
    <t>ลดลง 13.28</t>
  </si>
  <si>
    <t>ลดลง 14.11</t>
  </si>
  <si>
    <t>ลดลง 3.80</t>
  </si>
  <si>
    <t>เพิ่มขึ้น 11.04</t>
  </si>
  <si>
    <t>ลดลง 21.76</t>
  </si>
  <si>
    <t>ลดลง 8.44</t>
  </si>
  <si>
    <t>ลดลง 22.74</t>
  </si>
  <si>
    <t>เพิ่มขึ้น  3.86</t>
  </si>
  <si>
    <t>ลดลง 27.02</t>
  </si>
  <si>
    <t>≥10</t>
  </si>
  <si>
    <r>
      <t xml:space="preserve">ร้อยละต้นทุนของยาและเวชภัณฑ์ที่มิใช่ยาลดลง </t>
    </r>
    <r>
      <rPr>
        <sz val="12"/>
        <rFont val="TH SarabunPSK"/>
        <family val="2"/>
      </rPr>
      <t>(ข้อ 1.2-ข้อ 1.1 /(หาร)ข้อ1.1)*100(KPI104:สสจ.)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</si>
</sst>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rgb="FF000000"/>
      <name val="Tahoma"/>
    </font>
    <font>
      <sz val="11"/>
      <name val="Tahoma"/>
      <family val="2"/>
    </font>
    <font>
      <sz val="14"/>
      <color rgb="FF0C0C0C"/>
      <name val="TH SarabunPSK"/>
      <family val="2"/>
    </font>
    <font>
      <b/>
      <sz val="16"/>
      <color rgb="FF0C0C0C"/>
      <name val="TH SarabunPSK"/>
      <family val="2"/>
    </font>
    <font>
      <b/>
      <sz val="14"/>
      <color rgb="FF0C0C0C"/>
      <name val="TH SarabunPSK"/>
      <family val="2"/>
    </font>
    <font>
      <sz val="16"/>
      <color rgb="FF0C0C0C"/>
      <name val="TH SarabunPSK"/>
      <family val="2"/>
    </font>
    <font>
      <sz val="16"/>
      <color rgb="FF000000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rgb="FF000000"/>
      <name val="Tahoma"/>
      <family val="2"/>
    </font>
    <font>
      <sz val="14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2"/>
      <color theme="1" tint="4.9989318521683403E-2"/>
      <name val="TH SarabunPSK"/>
      <family val="2"/>
    </font>
    <font>
      <sz val="11"/>
      <color theme="1" tint="4.9989318521683403E-2"/>
      <name val="Tahoma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1"/>
      <name val="Tahoma"/>
      <family val="2"/>
    </font>
    <font>
      <sz val="11"/>
      <color rgb="FF000000"/>
      <name val="TH SarabunPSK"/>
      <family val="2"/>
    </font>
    <font>
      <sz val="11"/>
      <color theme="1" tint="4.9989318521683403E-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4"/>
      <color rgb="FF000000"/>
      <name val="Tahoma"/>
      <family val="2"/>
    </font>
    <font>
      <sz val="12"/>
      <color rgb="FF0C0C0C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/>
    <xf numFmtId="0" fontId="7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/>
    <xf numFmtId="0" fontId="7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11" fillId="0" borderId="7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shrinkToFit="1"/>
    </xf>
    <xf numFmtId="2" fontId="7" fillId="2" borderId="8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/>
    <xf numFmtId="0" fontId="2" fillId="0" borderId="7" xfId="0" applyFont="1" applyFill="1" applyBorder="1"/>
    <xf numFmtId="1" fontId="12" fillId="0" borderId="7" xfId="0" applyNumberFormat="1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 vertical="top" wrapText="1"/>
    </xf>
    <xf numFmtId="0" fontId="19" fillId="0" borderId="0" xfId="0" applyFont="1"/>
    <xf numFmtId="43" fontId="19" fillId="0" borderId="0" xfId="0" applyNumberFormat="1" applyFont="1"/>
    <xf numFmtId="0" fontId="20" fillId="0" borderId="0" xfId="0" applyFont="1"/>
    <xf numFmtId="43" fontId="20" fillId="0" borderId="0" xfId="0" applyNumberFormat="1" applyFont="1"/>
    <xf numFmtId="43" fontId="20" fillId="0" borderId="0" xfId="0" applyNumberFormat="1" applyFont="1" applyAlignment="1"/>
    <xf numFmtId="43" fontId="19" fillId="0" borderId="0" xfId="0" applyNumberFormat="1" applyFont="1" applyAlignment="1"/>
    <xf numFmtId="0" fontId="19" fillId="0" borderId="0" xfId="0" applyFont="1" applyAlignment="1"/>
    <xf numFmtId="43" fontId="19" fillId="0" borderId="0" xfId="1" applyFont="1"/>
    <xf numFmtId="0" fontId="21" fillId="0" borderId="0" xfId="0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3" fillId="0" borderId="11" xfId="0" applyNumberFormat="1" applyFont="1" applyBorder="1"/>
    <xf numFmtId="0" fontId="23" fillId="0" borderId="0" xfId="0" applyFont="1"/>
    <xf numFmtId="0" fontId="11" fillId="0" borderId="11" xfId="0" applyFont="1" applyBorder="1" applyAlignment="1">
      <alignment horizontal="center"/>
    </xf>
    <xf numFmtId="43" fontId="11" fillId="0" borderId="11" xfId="0" applyNumberFormat="1" applyFont="1" applyBorder="1"/>
    <xf numFmtId="0" fontId="23" fillId="0" borderId="11" xfId="0" applyFont="1" applyBorder="1" applyAlignment="1">
      <alignment horizontal="center"/>
    </xf>
    <xf numFmtId="43" fontId="23" fillId="0" borderId="11" xfId="0" applyNumberFormat="1" applyFont="1" applyBorder="1"/>
    <xf numFmtId="0" fontId="23" fillId="0" borderId="11" xfId="0" applyFont="1" applyBorder="1"/>
    <xf numFmtId="43" fontId="7" fillId="0" borderId="11" xfId="0" applyNumberFormat="1" applyFont="1" applyBorder="1"/>
    <xf numFmtId="0" fontId="7" fillId="0" borderId="11" xfId="0" applyFont="1" applyBorder="1"/>
    <xf numFmtId="0" fontId="24" fillId="0" borderId="0" xfId="0" applyFont="1"/>
    <xf numFmtId="0" fontId="24" fillId="0" borderId="0" xfId="0" applyFont="1" applyAlignment="1"/>
    <xf numFmtId="2" fontId="17" fillId="2" borderId="8" xfId="0" applyNumberFormat="1" applyFont="1" applyFill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2" fontId="17" fillId="2" borderId="4" xfId="0" applyNumberFormat="1" applyFont="1" applyFill="1" applyBorder="1" applyAlignment="1">
      <alignment horizontal="center"/>
    </xf>
    <xf numFmtId="2" fontId="7" fillId="2" borderId="8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43" fontId="11" fillId="0" borderId="8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3" fontId="13" fillId="0" borderId="8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43" fontId="22" fillId="0" borderId="8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2" fontId="15" fillId="2" borderId="8" xfId="0" applyNumberFormat="1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horizontal="center"/>
    </xf>
    <xf numFmtId="2" fontId="15" fillId="2" borderId="4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43" fontId="15" fillId="2" borderId="8" xfId="0" applyNumberFormat="1" applyFont="1" applyFill="1" applyBorder="1" applyAlignment="1">
      <alignment horizontal="center"/>
    </xf>
    <xf numFmtId="43" fontId="15" fillId="2" borderId="3" xfId="0" applyNumberFormat="1" applyFont="1" applyFill="1" applyBorder="1" applyAlignment="1">
      <alignment horizontal="center"/>
    </xf>
    <xf numFmtId="43" fontId="15" fillId="2" borderId="4" xfId="0" applyNumberFormat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3" xfId="1" applyFont="1" applyFill="1" applyBorder="1" applyAlignment="1">
      <alignment horizontal="center"/>
    </xf>
    <xf numFmtId="43" fontId="25" fillId="0" borderId="4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/Desktop/6.&#3612;&#3621;&#3591;&#3634;&#3609;&#3605;&#3634;&#3617;%20KPI%20&#3650;&#3588;&#3619;&#3591;&#3585;&#3634;&#3619;%20&#3611;&#3633;&#3597;&#3627;&#3634;%20&#3591;&#3610;%202561%20edit%2030-9-61/&#3609;&#3635;&#3648;&#3626;&#3609;&#3629;&#3612;&#3621;&#3591;&#3634;&#3609;%2017-10-61/KPI%20&#3614;&#3633;&#3626;&#3604;&#3640;%2025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ตรมาสที่1"/>
      <sheetName val="ไตรมาสที่2"/>
      <sheetName val="ไตรมาสที่3"/>
      <sheetName val="ไตรมาสที่4"/>
      <sheetName val="KPI"/>
    </sheetNames>
    <sheetDataSet>
      <sheetData sheetId="0" refreshError="1"/>
      <sheetData sheetId="1">
        <row r="22">
          <cell r="E22">
            <v>13246927.01</v>
          </cell>
        </row>
        <row r="23">
          <cell r="E23">
            <v>7847706.1300000008</v>
          </cell>
        </row>
        <row r="25">
          <cell r="E25">
            <v>3251979.6</v>
          </cell>
        </row>
        <row r="26">
          <cell r="E26">
            <v>263696.2</v>
          </cell>
        </row>
        <row r="35">
          <cell r="E35">
            <v>2778680.6</v>
          </cell>
        </row>
        <row r="36">
          <cell r="E36">
            <v>81325.2</v>
          </cell>
        </row>
      </sheetData>
      <sheetData sheetId="2">
        <row r="23">
          <cell r="E23">
            <v>10961078.489999998</v>
          </cell>
        </row>
        <row r="24">
          <cell r="E24">
            <v>3594902.14</v>
          </cell>
        </row>
        <row r="26">
          <cell r="E26">
            <v>3654502.02</v>
          </cell>
        </row>
        <row r="27">
          <cell r="E27">
            <v>130258.4</v>
          </cell>
        </row>
        <row r="33">
          <cell r="E33">
            <v>151470</v>
          </cell>
        </row>
        <row r="36">
          <cell r="E36">
            <v>3444221.1</v>
          </cell>
        </row>
      </sheetData>
      <sheetData sheetId="3">
        <row r="23">
          <cell r="E23">
            <v>10169216.73</v>
          </cell>
        </row>
        <row r="24">
          <cell r="E24">
            <v>8763104.5600000005</v>
          </cell>
        </row>
        <row r="26">
          <cell r="E26">
            <v>4094769.6999999997</v>
          </cell>
        </row>
        <row r="27">
          <cell r="E27">
            <v>213519</v>
          </cell>
        </row>
        <row r="33">
          <cell r="E33">
            <v>920197</v>
          </cell>
        </row>
        <row r="36">
          <cell r="E36">
            <v>5201931.3000000007</v>
          </cell>
        </row>
        <row r="37">
          <cell r="E37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topLeftCell="A13" zoomScaleNormal="100" workbookViewId="0">
      <selection activeCell="N8" sqref="N8:P9"/>
    </sheetView>
  </sheetViews>
  <sheetFormatPr defaultColWidth="15.125" defaultRowHeight="20.100000000000001" customHeight="1" x14ac:dyDescent="0.25"/>
  <cols>
    <col min="1" max="1" width="3.75" customWidth="1"/>
    <col min="2" max="2" width="61.125" customWidth="1"/>
    <col min="3" max="3" width="7.625" customWidth="1"/>
    <col min="4" max="4" width="6" customWidth="1"/>
    <col min="5" max="6" width="3.625" customWidth="1"/>
    <col min="7" max="7" width="4.25" customWidth="1"/>
    <col min="8" max="9" width="3.625" customWidth="1"/>
    <col min="10" max="10" width="4.5" customWidth="1"/>
    <col min="11" max="12" width="3.625" customWidth="1"/>
    <col min="13" max="13" width="4.25" customWidth="1"/>
    <col min="14" max="15" width="3.625" customWidth="1"/>
    <col min="16" max="16" width="3.5" customWidth="1"/>
    <col min="17" max="17" width="15.125" hidden="1" customWidth="1"/>
    <col min="18" max="18" width="15.875" hidden="1" customWidth="1"/>
    <col min="19" max="19" width="9" hidden="1" customWidth="1"/>
    <col min="20" max="20" width="11.875" style="64" customWidth="1"/>
    <col min="21" max="21" width="16.375" customWidth="1"/>
    <col min="22" max="22" width="10.875" customWidth="1"/>
    <col min="23" max="24" width="9" customWidth="1"/>
  </cols>
  <sheetData>
    <row r="1" spans="1:24" ht="20.100000000000001" customHeight="1" x14ac:dyDescent="0.35">
      <c r="A1" s="75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42"/>
      <c r="R1" s="42"/>
      <c r="S1" s="42"/>
      <c r="T1" s="55"/>
      <c r="U1" s="42"/>
      <c r="V1" s="1"/>
      <c r="W1" s="1"/>
      <c r="X1" s="1"/>
    </row>
    <row r="2" spans="1:24" ht="20.100000000000001" customHeight="1" x14ac:dyDescent="0.35">
      <c r="A2" s="3" t="s">
        <v>0</v>
      </c>
      <c r="B2" s="4" t="s">
        <v>1</v>
      </c>
      <c r="C2" s="5" t="s">
        <v>2</v>
      </c>
      <c r="D2" s="4" t="s">
        <v>3</v>
      </c>
      <c r="E2" s="77" t="s">
        <v>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42"/>
      <c r="R2" s="42"/>
      <c r="S2" s="42"/>
      <c r="T2" s="66" t="s">
        <v>71</v>
      </c>
      <c r="U2" s="68" t="s">
        <v>72</v>
      </c>
      <c r="V2" s="1"/>
      <c r="W2" s="1"/>
      <c r="X2" s="1"/>
    </row>
    <row r="3" spans="1:24" ht="20.100000000000001" customHeight="1" x14ac:dyDescent="0.35">
      <c r="A3" s="32"/>
      <c r="B3" s="33"/>
      <c r="C3" s="34"/>
      <c r="D3" s="35"/>
      <c r="E3" s="36" t="s">
        <v>5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37" t="s">
        <v>14</v>
      </c>
      <c r="O3" s="37" t="s">
        <v>15</v>
      </c>
      <c r="P3" s="37" t="s">
        <v>16</v>
      </c>
      <c r="Q3" s="42"/>
      <c r="R3" s="42"/>
      <c r="S3" s="42"/>
      <c r="T3" s="67"/>
      <c r="U3" s="68"/>
      <c r="V3" s="1"/>
      <c r="W3" s="1"/>
      <c r="X3" s="1"/>
    </row>
    <row r="4" spans="1:24" s="25" customFormat="1" ht="20.100000000000001" customHeight="1" x14ac:dyDescent="0.35">
      <c r="A4" s="13">
        <v>1</v>
      </c>
      <c r="B4" s="14" t="s">
        <v>84</v>
      </c>
      <c r="C4" s="23" t="s">
        <v>18</v>
      </c>
      <c r="D4" s="38" t="s">
        <v>83</v>
      </c>
      <c r="E4" s="109" t="s">
        <v>58</v>
      </c>
      <c r="F4" s="110"/>
      <c r="G4" s="111"/>
      <c r="H4" s="112" t="s">
        <v>60</v>
      </c>
      <c r="I4" s="113"/>
      <c r="J4" s="114"/>
      <c r="K4" s="106" t="s">
        <v>61</v>
      </c>
      <c r="L4" s="107"/>
      <c r="M4" s="108"/>
      <c r="N4" s="106" t="s">
        <v>73</v>
      </c>
      <c r="O4" s="107"/>
      <c r="P4" s="108"/>
      <c r="Q4" s="43">
        <f>(E6-E5)/E5*100</f>
        <v>-14.727845132427909</v>
      </c>
      <c r="R4" s="44"/>
      <c r="S4" s="44"/>
      <c r="T4" s="56" t="s">
        <v>74</v>
      </c>
      <c r="U4" s="44"/>
      <c r="V4" s="24"/>
      <c r="W4" s="24"/>
      <c r="X4" s="24"/>
    </row>
    <row r="5" spans="1:24" s="25" customFormat="1" ht="20.100000000000001" customHeight="1" x14ac:dyDescent="0.35">
      <c r="A5" s="22"/>
      <c r="B5" s="26" t="s">
        <v>35</v>
      </c>
      <c r="C5" s="23"/>
      <c r="D5" s="27"/>
      <c r="E5" s="80">
        <f>E8+E11+E14+E17+E20</f>
        <v>29373339.419999998</v>
      </c>
      <c r="F5" s="81"/>
      <c r="G5" s="82"/>
      <c r="H5" s="80">
        <f>H8+H11+H14+H17+H20</f>
        <v>23214211.940000001</v>
      </c>
      <c r="I5" s="81"/>
      <c r="J5" s="82"/>
      <c r="K5" s="80">
        <f>K8+K11+K14+K17+K20</f>
        <v>28215501.550000001</v>
      </c>
      <c r="L5" s="81"/>
      <c r="M5" s="82"/>
      <c r="N5" s="83">
        <f>N8+N11+N14+N17+N20</f>
        <v>24409503.27</v>
      </c>
      <c r="O5" s="84"/>
      <c r="P5" s="85"/>
      <c r="Q5" s="45">
        <f>(H5-H6)*100/H5</f>
        <v>-6.0139754199211461</v>
      </c>
      <c r="R5" s="44"/>
      <c r="S5" s="44"/>
      <c r="T5" s="54">
        <f>SUM(E5:P5)</f>
        <v>105212556.17999999</v>
      </c>
      <c r="U5" s="44">
        <v>105212556.18000001</v>
      </c>
      <c r="V5" s="24"/>
      <c r="W5" s="24"/>
      <c r="X5" s="24"/>
    </row>
    <row r="6" spans="1:24" s="25" customFormat="1" ht="20.100000000000001" customHeight="1" x14ac:dyDescent="0.35">
      <c r="A6" s="22"/>
      <c r="B6" s="26" t="s">
        <v>41</v>
      </c>
      <c r="C6" s="23"/>
      <c r="D6" s="27"/>
      <c r="E6" s="80">
        <f>E9+E12+E15+E18+E21</f>
        <v>25047279.48</v>
      </c>
      <c r="F6" s="81"/>
      <c r="G6" s="82"/>
      <c r="H6" s="80">
        <f t="shared" ref="H6" si="0">H9+H12+H15+H18+H21</f>
        <v>24610308.940000001</v>
      </c>
      <c r="I6" s="81"/>
      <c r="J6" s="82"/>
      <c r="K6" s="80">
        <f t="shared" ref="K6" si="1">K9+K12+K15+K18+K21</f>
        <v>18340741.049999997</v>
      </c>
      <c r="L6" s="81"/>
      <c r="M6" s="82"/>
      <c r="N6" s="83">
        <f>N9+N12+N15+N18+N21</f>
        <v>23240609.989999998</v>
      </c>
      <c r="O6" s="84"/>
      <c r="P6" s="85"/>
      <c r="Q6" s="46">
        <f>(K5-K6)*100/K5</f>
        <v>34.997642988912254</v>
      </c>
      <c r="R6" s="44"/>
      <c r="S6" s="44"/>
      <c r="T6" s="57">
        <f>SUM(E6:P6)</f>
        <v>91238939.459999993</v>
      </c>
      <c r="U6" s="44">
        <v>91238939.459999993</v>
      </c>
      <c r="V6" s="24"/>
      <c r="W6" s="24"/>
      <c r="X6" s="24"/>
    </row>
    <row r="7" spans="1:24" ht="20.100000000000001" customHeight="1" x14ac:dyDescent="0.35">
      <c r="A7" s="10">
        <v>2</v>
      </c>
      <c r="B7" s="12" t="s">
        <v>52</v>
      </c>
      <c r="C7" s="7" t="s">
        <v>18</v>
      </c>
      <c r="D7" s="38" t="s">
        <v>83</v>
      </c>
      <c r="E7" s="112" t="s">
        <v>49</v>
      </c>
      <c r="F7" s="113"/>
      <c r="G7" s="114"/>
      <c r="H7" s="112" t="s">
        <v>62</v>
      </c>
      <c r="I7" s="113"/>
      <c r="J7" s="114"/>
      <c r="K7" s="106" t="s">
        <v>63</v>
      </c>
      <c r="L7" s="107"/>
      <c r="M7" s="108"/>
      <c r="N7" s="106" t="s">
        <v>75</v>
      </c>
      <c r="O7" s="107"/>
      <c r="P7" s="108"/>
      <c r="Q7" s="47">
        <f>(E9-E8)/E8*100</f>
        <v>14.396166582290752</v>
      </c>
      <c r="R7" s="42">
        <v>2021386.99</v>
      </c>
      <c r="S7" s="42"/>
      <c r="T7" s="58" t="s">
        <v>76</v>
      </c>
      <c r="U7" s="42"/>
      <c r="V7" s="1"/>
      <c r="W7" s="1"/>
      <c r="X7" s="1"/>
    </row>
    <row r="8" spans="1:24" ht="20.100000000000001" customHeight="1" x14ac:dyDescent="0.3">
      <c r="A8" s="10"/>
      <c r="B8" s="11" t="s">
        <v>36</v>
      </c>
      <c r="C8" s="8" t="s">
        <v>17</v>
      </c>
      <c r="D8" s="9"/>
      <c r="E8" s="97">
        <v>12883634.33</v>
      </c>
      <c r="F8" s="98"/>
      <c r="G8" s="99"/>
      <c r="H8" s="97">
        <v>12088035.220000001</v>
      </c>
      <c r="I8" s="98"/>
      <c r="J8" s="99"/>
      <c r="K8" s="97">
        <v>14246271.17</v>
      </c>
      <c r="L8" s="98"/>
      <c r="M8" s="99"/>
      <c r="N8" s="118">
        <v>11840058.01</v>
      </c>
      <c r="O8" s="119"/>
      <c r="P8" s="120"/>
      <c r="Q8" s="43">
        <f>(H8-H9)*100/H8</f>
        <v>-9.5870980594313568</v>
      </c>
      <c r="R8" s="42">
        <v>4976768.51</v>
      </c>
      <c r="S8" s="42"/>
      <c r="T8" s="59">
        <f>SUM(E8:P8)</f>
        <v>51057998.729999997</v>
      </c>
      <c r="U8" s="48">
        <v>51057998.729999997</v>
      </c>
      <c r="V8" s="1"/>
      <c r="W8" s="1"/>
      <c r="X8" s="1"/>
    </row>
    <row r="9" spans="1:24" ht="20.100000000000001" customHeight="1" x14ac:dyDescent="0.3">
      <c r="A9" s="10"/>
      <c r="B9" s="11" t="s">
        <v>42</v>
      </c>
      <c r="C9" s="8" t="s">
        <v>17</v>
      </c>
      <c r="D9" s="9"/>
      <c r="E9" s="97">
        <v>14738383.789999999</v>
      </c>
      <c r="F9" s="98"/>
      <c r="G9" s="99"/>
      <c r="H9" s="97">
        <f>[1]ไตรมาสที่2!E22</f>
        <v>13246927.01</v>
      </c>
      <c r="I9" s="98"/>
      <c r="J9" s="99"/>
      <c r="K9" s="97">
        <f>[1]ไตรมาสที่3!E23</f>
        <v>10961078.489999998</v>
      </c>
      <c r="L9" s="98"/>
      <c r="M9" s="99"/>
      <c r="N9" s="118">
        <f>[1]ไตรมาสที่4!E23</f>
        <v>10169216.73</v>
      </c>
      <c r="O9" s="119"/>
      <c r="P9" s="120"/>
      <c r="Q9" s="43">
        <f>(K8-K9)*100/K8</f>
        <v>23.060017886771714</v>
      </c>
      <c r="R9" s="42">
        <f>SUM(R7:R8)</f>
        <v>6998155.5</v>
      </c>
      <c r="S9" s="42"/>
      <c r="T9" s="59">
        <f>SUM(E9:P9)</f>
        <v>49115606.019999996</v>
      </c>
      <c r="U9" s="49">
        <v>49115606.020000003</v>
      </c>
      <c r="V9" s="1"/>
      <c r="W9" s="1"/>
      <c r="X9" s="1"/>
    </row>
    <row r="10" spans="1:24" ht="20.100000000000001" customHeight="1" x14ac:dyDescent="0.35">
      <c r="A10" s="8">
        <v>3</v>
      </c>
      <c r="B10" s="28" t="s">
        <v>53</v>
      </c>
      <c r="C10" s="7" t="s">
        <v>18</v>
      </c>
      <c r="D10" s="38" t="s">
        <v>83</v>
      </c>
      <c r="E10" s="109" t="s">
        <v>57</v>
      </c>
      <c r="F10" s="110"/>
      <c r="G10" s="111"/>
      <c r="H10" s="112" t="s">
        <v>64</v>
      </c>
      <c r="I10" s="113"/>
      <c r="J10" s="114"/>
      <c r="K10" s="106" t="s">
        <v>65</v>
      </c>
      <c r="L10" s="107"/>
      <c r="M10" s="108"/>
      <c r="N10" s="100" t="s">
        <v>77</v>
      </c>
      <c r="O10" s="101"/>
      <c r="P10" s="102"/>
      <c r="Q10" s="43">
        <f>(E12-E11)*100/E11</f>
        <v>-36.792653607557291</v>
      </c>
      <c r="R10" s="42"/>
      <c r="S10" s="42"/>
      <c r="T10" s="58" t="s">
        <v>78</v>
      </c>
      <c r="U10" s="42"/>
      <c r="V10" s="1"/>
      <c r="W10" s="1"/>
      <c r="X10" s="1"/>
    </row>
    <row r="11" spans="1:24" ht="20.100000000000001" customHeight="1" x14ac:dyDescent="0.3">
      <c r="A11" s="8"/>
      <c r="B11" s="11" t="s">
        <v>37</v>
      </c>
      <c r="C11" s="8" t="s">
        <v>17</v>
      </c>
      <c r="D11" s="9"/>
      <c r="E11" s="97">
        <v>9683728.7899999991</v>
      </c>
      <c r="F11" s="98"/>
      <c r="G11" s="99"/>
      <c r="H11" s="97">
        <v>7206720.29</v>
      </c>
      <c r="I11" s="98"/>
      <c r="J11" s="99"/>
      <c r="K11" s="97">
        <v>8864517.5299999993</v>
      </c>
      <c r="L11" s="98"/>
      <c r="M11" s="99"/>
      <c r="N11" s="97">
        <v>7891838.8600000003</v>
      </c>
      <c r="O11" s="98"/>
      <c r="P11" s="99"/>
      <c r="Q11" s="47">
        <f>(H11-H12)*100/H11</f>
        <v>-8.8942794254055997</v>
      </c>
      <c r="R11" s="42">
        <v>1813393.97</v>
      </c>
      <c r="S11" s="42"/>
      <c r="T11" s="59">
        <f>SUM(E11:P11)</f>
        <v>33646805.469999999</v>
      </c>
      <c r="U11" s="42">
        <v>33646805.469999999</v>
      </c>
      <c r="V11" s="1"/>
      <c r="W11" s="1"/>
      <c r="X11" s="1"/>
    </row>
    <row r="12" spans="1:24" ht="20.100000000000001" customHeight="1" x14ac:dyDescent="0.3">
      <c r="A12" s="8"/>
      <c r="B12" s="11" t="s">
        <v>43</v>
      </c>
      <c r="C12" s="8" t="s">
        <v>17</v>
      </c>
      <c r="D12" s="9"/>
      <c r="E12" s="97">
        <v>6120828</v>
      </c>
      <c r="F12" s="98"/>
      <c r="G12" s="99"/>
      <c r="H12" s="97">
        <f>[1]ไตรมาสที่2!E23</f>
        <v>7847706.1300000008</v>
      </c>
      <c r="I12" s="98"/>
      <c r="J12" s="99"/>
      <c r="K12" s="97">
        <f>[1]ไตรมาสที่3!E24</f>
        <v>3594902.14</v>
      </c>
      <c r="L12" s="98"/>
      <c r="M12" s="99"/>
      <c r="N12" s="97">
        <f>[1]ไตรมาสที่4!E24</f>
        <v>8763104.5600000005</v>
      </c>
      <c r="O12" s="98"/>
      <c r="P12" s="99"/>
      <c r="Q12" s="43">
        <f>(K11-K12)*100/K11</f>
        <v>59.446161307326101</v>
      </c>
      <c r="R12" s="42">
        <v>3586179.8</v>
      </c>
      <c r="S12" s="42"/>
      <c r="T12" s="59">
        <f>SUM(E12:P12)</f>
        <v>26326540.829999998</v>
      </c>
      <c r="U12" s="49">
        <v>26326540.829999998</v>
      </c>
      <c r="V12" s="1"/>
      <c r="W12" s="1"/>
      <c r="X12" s="1"/>
    </row>
    <row r="13" spans="1:24" ht="20.100000000000001" customHeight="1" x14ac:dyDescent="0.35">
      <c r="A13" s="8">
        <v>4</v>
      </c>
      <c r="B13" s="28" t="s">
        <v>54</v>
      </c>
      <c r="C13" s="7" t="s">
        <v>18</v>
      </c>
      <c r="D13" s="38" t="s">
        <v>83</v>
      </c>
      <c r="E13" s="109" t="s">
        <v>50</v>
      </c>
      <c r="F13" s="110"/>
      <c r="G13" s="111"/>
      <c r="H13" s="115" t="s">
        <v>66</v>
      </c>
      <c r="I13" s="116"/>
      <c r="J13" s="117"/>
      <c r="K13" s="106" t="s">
        <v>67</v>
      </c>
      <c r="L13" s="107"/>
      <c r="M13" s="108"/>
      <c r="N13" s="106" t="s">
        <v>79</v>
      </c>
      <c r="O13" s="107"/>
      <c r="P13" s="108"/>
      <c r="Q13" s="43">
        <f>(E15-E14)*100/E14</f>
        <v>-38.059099176798831</v>
      </c>
      <c r="R13" s="42">
        <f>SUM(R11:R12)</f>
        <v>5399573.7699999996</v>
      </c>
      <c r="S13" s="42"/>
      <c r="T13" s="58" t="s">
        <v>80</v>
      </c>
      <c r="U13" s="42"/>
      <c r="V13" s="1"/>
      <c r="W13" s="1"/>
      <c r="X13" s="1"/>
    </row>
    <row r="14" spans="1:24" ht="20.100000000000001" customHeight="1" x14ac:dyDescent="0.3">
      <c r="A14" s="8"/>
      <c r="B14" s="11" t="s">
        <v>38</v>
      </c>
      <c r="C14" s="8" t="s">
        <v>17</v>
      </c>
      <c r="D14" s="9"/>
      <c r="E14" s="97">
        <v>6456362.3499999996</v>
      </c>
      <c r="F14" s="98"/>
      <c r="G14" s="99"/>
      <c r="H14" s="97">
        <v>3628552</v>
      </c>
      <c r="I14" s="98"/>
      <c r="J14" s="99"/>
      <c r="K14" s="97">
        <v>4859586</v>
      </c>
      <c r="L14" s="98"/>
      <c r="M14" s="99"/>
      <c r="N14" s="97">
        <v>4472016.5999999996</v>
      </c>
      <c r="O14" s="98"/>
      <c r="P14" s="99"/>
      <c r="Q14" s="47">
        <f>(H14-H15)*100/H14</f>
        <v>10.378035094991057</v>
      </c>
      <c r="R14" s="42"/>
      <c r="S14" s="42"/>
      <c r="T14" s="59">
        <f>SUM(E14:P14)</f>
        <v>19416516.949999999</v>
      </c>
      <c r="U14" s="42">
        <v>19416516.949999999</v>
      </c>
      <c r="V14" s="1"/>
      <c r="W14" s="1"/>
      <c r="X14" s="1"/>
    </row>
    <row r="15" spans="1:24" ht="20.100000000000001" customHeight="1" x14ac:dyDescent="0.3">
      <c r="A15" s="8"/>
      <c r="B15" s="11" t="s">
        <v>44</v>
      </c>
      <c r="C15" s="8" t="s">
        <v>17</v>
      </c>
      <c r="D15" s="9"/>
      <c r="E15" s="97">
        <v>3999129</v>
      </c>
      <c r="F15" s="98"/>
      <c r="G15" s="99"/>
      <c r="H15" s="97">
        <f>[1]ไตรมาสที่2!E25</f>
        <v>3251979.6</v>
      </c>
      <c r="I15" s="98"/>
      <c r="J15" s="99"/>
      <c r="K15" s="97">
        <f>[1]ไตรมาสที่3!E26</f>
        <v>3654502.02</v>
      </c>
      <c r="L15" s="98"/>
      <c r="M15" s="99"/>
      <c r="N15" s="97">
        <f>[1]ไตรมาสที่4!E26</f>
        <v>4094769.6999999997</v>
      </c>
      <c r="O15" s="98"/>
      <c r="P15" s="99"/>
      <c r="Q15" s="43">
        <f>(K14-K15)*100/K14</f>
        <v>24.798079095626665</v>
      </c>
      <c r="R15" s="42">
        <v>2294005.94</v>
      </c>
      <c r="S15" s="42"/>
      <c r="T15" s="59">
        <f>SUM(E15:P15)</f>
        <v>15000380.319999998</v>
      </c>
      <c r="U15" s="49">
        <v>15000380.32</v>
      </c>
      <c r="V15" s="1"/>
      <c r="W15" s="1"/>
      <c r="X15" s="1"/>
    </row>
    <row r="16" spans="1:24" ht="20.100000000000001" customHeight="1" x14ac:dyDescent="0.35">
      <c r="A16" s="8">
        <v>5</v>
      </c>
      <c r="B16" s="28" t="s">
        <v>55</v>
      </c>
      <c r="C16" s="7" t="s">
        <v>18</v>
      </c>
      <c r="D16" s="38" t="s">
        <v>83</v>
      </c>
      <c r="E16" s="109" t="s">
        <v>51</v>
      </c>
      <c r="F16" s="110"/>
      <c r="G16" s="111"/>
      <c r="H16" s="109" t="s">
        <v>68</v>
      </c>
      <c r="I16" s="110"/>
      <c r="J16" s="111"/>
      <c r="K16" s="106" t="s">
        <v>69</v>
      </c>
      <c r="L16" s="107"/>
      <c r="M16" s="108"/>
      <c r="N16" s="100" t="s">
        <v>81</v>
      </c>
      <c r="O16" s="101"/>
      <c r="P16" s="102"/>
      <c r="Q16" s="43">
        <f>(E18-E17)*100/E17</f>
        <v>-45.957908716171076</v>
      </c>
      <c r="R16" s="42">
        <v>3669186.1</v>
      </c>
      <c r="S16" s="42"/>
      <c r="T16" s="58" t="s">
        <v>82</v>
      </c>
      <c r="U16" s="42"/>
      <c r="V16" s="1"/>
      <c r="W16" s="1"/>
      <c r="X16" s="1"/>
    </row>
    <row r="17" spans="1:24" ht="20.100000000000001" customHeight="1" x14ac:dyDescent="0.3">
      <c r="A17" s="8"/>
      <c r="B17" s="11" t="s">
        <v>39</v>
      </c>
      <c r="C17" s="8" t="s">
        <v>17</v>
      </c>
      <c r="D17" s="9"/>
      <c r="E17" s="97">
        <v>349613.95</v>
      </c>
      <c r="F17" s="98"/>
      <c r="G17" s="99"/>
      <c r="H17" s="97">
        <v>290904.43</v>
      </c>
      <c r="I17" s="98"/>
      <c r="J17" s="99"/>
      <c r="K17" s="97">
        <v>245126.85</v>
      </c>
      <c r="L17" s="98"/>
      <c r="M17" s="99"/>
      <c r="N17" s="97">
        <v>205589.8</v>
      </c>
      <c r="O17" s="98"/>
      <c r="P17" s="99"/>
      <c r="Q17" s="43">
        <f>(H17-H18)*100/H17</f>
        <v>9.3529789147590439</v>
      </c>
      <c r="R17" s="42">
        <f>SUM(R15:R16)</f>
        <v>5963192.04</v>
      </c>
      <c r="S17" s="42"/>
      <c r="T17" s="59">
        <f>SUM(E17:P17)</f>
        <v>1091235.03</v>
      </c>
      <c r="U17" s="42">
        <v>1091235.03</v>
      </c>
      <c r="V17" s="1"/>
      <c r="W17" s="1"/>
      <c r="X17" s="1"/>
    </row>
    <row r="18" spans="1:24" ht="20.100000000000001" customHeight="1" x14ac:dyDescent="0.3">
      <c r="A18" s="8"/>
      <c r="B18" s="11" t="s">
        <v>45</v>
      </c>
      <c r="C18" s="8" t="s">
        <v>17</v>
      </c>
      <c r="D18" s="9"/>
      <c r="E18" s="97">
        <v>188938.69</v>
      </c>
      <c r="F18" s="98"/>
      <c r="G18" s="99"/>
      <c r="H18" s="97">
        <f>[1]ไตรมาสที่2!E26</f>
        <v>263696.2</v>
      </c>
      <c r="I18" s="98"/>
      <c r="J18" s="99"/>
      <c r="K18" s="97">
        <f>[1]ไตรมาสที่3!E27</f>
        <v>130258.4</v>
      </c>
      <c r="L18" s="98"/>
      <c r="M18" s="99"/>
      <c r="N18" s="97">
        <f>[1]ไตรมาสที่4!E27</f>
        <v>213519</v>
      </c>
      <c r="O18" s="98"/>
      <c r="P18" s="99"/>
      <c r="Q18" s="43">
        <f>(K17-K18)*100/K17</f>
        <v>46.860819204424168</v>
      </c>
      <c r="R18" s="42"/>
      <c r="S18" s="42"/>
      <c r="T18" s="59">
        <f>SUM(E18:P18)</f>
        <v>796412.29</v>
      </c>
      <c r="U18" s="49">
        <v>796412.29</v>
      </c>
      <c r="V18" s="1"/>
      <c r="W18" s="1"/>
      <c r="X18" s="1"/>
    </row>
    <row r="19" spans="1:24" ht="20.100000000000001" customHeight="1" x14ac:dyDescent="0.35">
      <c r="A19" s="8">
        <v>6</v>
      </c>
      <c r="B19" s="6" t="s">
        <v>56</v>
      </c>
      <c r="C19" s="7" t="s">
        <v>18</v>
      </c>
      <c r="D19" s="38" t="s">
        <v>83</v>
      </c>
      <c r="E19" s="100">
        <v>0</v>
      </c>
      <c r="F19" s="101"/>
      <c r="G19" s="102"/>
      <c r="H19" s="100">
        <v>0</v>
      </c>
      <c r="I19" s="101"/>
      <c r="J19" s="102"/>
      <c r="K19" s="100">
        <v>0</v>
      </c>
      <c r="L19" s="101"/>
      <c r="M19" s="102"/>
      <c r="N19" s="100">
        <v>0</v>
      </c>
      <c r="O19" s="101"/>
      <c r="P19" s="102"/>
      <c r="Q19" s="42"/>
      <c r="R19" s="42">
        <v>2664515.81</v>
      </c>
      <c r="S19" s="42"/>
      <c r="T19" s="60"/>
      <c r="U19" s="42"/>
      <c r="V19" s="1"/>
      <c r="W19" s="1"/>
      <c r="X19" s="1"/>
    </row>
    <row r="20" spans="1:24" ht="20.100000000000001" customHeight="1" x14ac:dyDescent="0.3">
      <c r="A20" s="8"/>
      <c r="B20" s="11" t="s">
        <v>40</v>
      </c>
      <c r="C20" s="8" t="s">
        <v>17</v>
      </c>
      <c r="D20" s="9"/>
      <c r="E20" s="103">
        <v>0</v>
      </c>
      <c r="F20" s="104"/>
      <c r="G20" s="105"/>
      <c r="H20" s="103">
        <v>0</v>
      </c>
      <c r="I20" s="104"/>
      <c r="J20" s="105"/>
      <c r="K20" s="103">
        <v>0</v>
      </c>
      <c r="L20" s="104"/>
      <c r="M20" s="105"/>
      <c r="N20" s="103">
        <v>0</v>
      </c>
      <c r="O20" s="104"/>
      <c r="P20" s="105"/>
      <c r="Q20" s="42"/>
      <c r="R20" s="42">
        <v>4782416.5</v>
      </c>
      <c r="S20" s="42"/>
      <c r="T20" s="60"/>
      <c r="U20" s="42"/>
      <c r="V20" s="1"/>
      <c r="W20" s="1"/>
      <c r="X20" s="1"/>
    </row>
    <row r="21" spans="1:24" ht="20.100000000000001" customHeight="1" x14ac:dyDescent="0.3">
      <c r="A21" s="8"/>
      <c r="B21" s="11" t="s">
        <v>46</v>
      </c>
      <c r="C21" s="8" t="s">
        <v>17</v>
      </c>
      <c r="D21" s="9"/>
      <c r="E21" s="103">
        <v>0</v>
      </c>
      <c r="F21" s="104"/>
      <c r="G21" s="105"/>
      <c r="H21" s="103">
        <v>0</v>
      </c>
      <c r="I21" s="104"/>
      <c r="J21" s="105"/>
      <c r="K21" s="103">
        <v>0</v>
      </c>
      <c r="L21" s="104"/>
      <c r="M21" s="105"/>
      <c r="N21" s="103">
        <v>0</v>
      </c>
      <c r="O21" s="104"/>
      <c r="P21" s="105"/>
      <c r="Q21" s="42"/>
      <c r="R21" s="42">
        <f>SUM(R19:R20)</f>
        <v>7446932.3100000005</v>
      </c>
      <c r="S21" s="42"/>
      <c r="T21" s="60"/>
      <c r="U21" s="42"/>
      <c r="V21" s="1"/>
      <c r="W21" s="1"/>
      <c r="X21" s="1"/>
    </row>
    <row r="22" spans="1:24" s="31" customFormat="1" ht="20.100000000000001" customHeight="1" x14ac:dyDescent="0.35">
      <c r="A22" s="39">
        <v>7</v>
      </c>
      <c r="B22" s="14" t="s">
        <v>25</v>
      </c>
      <c r="C22" s="40" t="s">
        <v>18</v>
      </c>
      <c r="D22" s="41" t="s">
        <v>19</v>
      </c>
      <c r="E22" s="69">
        <f>E23/E24*100</f>
        <v>12.329831079922137</v>
      </c>
      <c r="F22" s="70"/>
      <c r="G22" s="71"/>
      <c r="H22" s="69">
        <f>H23/H24*100</f>
        <v>11.621169839731399</v>
      </c>
      <c r="I22" s="70"/>
      <c r="J22" s="71"/>
      <c r="K22" s="69">
        <f>K23/K24*100</f>
        <v>19.54143737705191</v>
      </c>
      <c r="L22" s="70"/>
      <c r="M22" s="71"/>
      <c r="N22" s="69">
        <f>N23/N24*100</f>
        <v>26.342373554886205</v>
      </c>
      <c r="O22" s="70"/>
      <c r="P22" s="71"/>
      <c r="Q22" s="69" t="e">
        <f t="shared" ref="Q22" si="2">Q23/Q24*100</f>
        <v>#DIV/0!</v>
      </c>
      <c r="R22" s="70"/>
      <c r="S22" s="71"/>
      <c r="T22" s="65">
        <f t="shared" ref="T22" si="3">T23/T24*100</f>
        <v>17.159214773041082</v>
      </c>
      <c r="U22" s="50"/>
      <c r="V22" s="30"/>
      <c r="W22" s="30"/>
      <c r="X22" s="30"/>
    </row>
    <row r="23" spans="1:24" s="25" customFormat="1" ht="20.100000000000001" customHeight="1" x14ac:dyDescent="0.35">
      <c r="A23" s="22"/>
      <c r="B23" s="26" t="s">
        <v>20</v>
      </c>
      <c r="C23" s="23"/>
      <c r="D23" s="27"/>
      <c r="E23" s="80">
        <f>E26+E29+E32+E35+E38</f>
        <v>3088287.25</v>
      </c>
      <c r="F23" s="81"/>
      <c r="G23" s="82"/>
      <c r="H23" s="80">
        <f>H26+H29+H32+H35+H38</f>
        <v>2860005.8000000003</v>
      </c>
      <c r="I23" s="81"/>
      <c r="J23" s="82"/>
      <c r="K23" s="80">
        <f t="shared" ref="K23:K24" si="4">K26+K29+K32+K35+K38</f>
        <v>3595691.1</v>
      </c>
      <c r="L23" s="81"/>
      <c r="M23" s="82"/>
      <c r="N23" s="80">
        <f>N26+N29+N32+N35+N38</f>
        <v>6122128.3000000007</v>
      </c>
      <c r="O23" s="81"/>
      <c r="P23" s="82"/>
      <c r="Q23" s="44"/>
      <c r="R23" s="44"/>
      <c r="S23" s="44"/>
      <c r="T23" s="57">
        <f>SUM(E23:P23)</f>
        <v>15666112.450000001</v>
      </c>
      <c r="U23" s="44">
        <v>15666112.449999999</v>
      </c>
      <c r="V23" s="24"/>
      <c r="W23" s="24"/>
      <c r="X23" s="24"/>
    </row>
    <row r="24" spans="1:24" s="25" customFormat="1" ht="20.100000000000001" customHeight="1" x14ac:dyDescent="0.35">
      <c r="A24" s="22"/>
      <c r="B24" s="26" t="s">
        <v>70</v>
      </c>
      <c r="C24" s="23"/>
      <c r="D24" s="27"/>
      <c r="E24" s="80">
        <f>E27+E30+E33+E36+E39</f>
        <v>25047279.48</v>
      </c>
      <c r="F24" s="81"/>
      <c r="G24" s="82"/>
      <c r="H24" s="80">
        <f>H27+H30+H33+H36+H39</f>
        <v>24610308.940000001</v>
      </c>
      <c r="I24" s="81"/>
      <c r="J24" s="82"/>
      <c r="K24" s="80">
        <f t="shared" si="4"/>
        <v>18400340.929999996</v>
      </c>
      <c r="L24" s="81"/>
      <c r="M24" s="82"/>
      <c r="N24" s="83">
        <f>N27+N30+N33+N36+N39</f>
        <v>23240609.989999998</v>
      </c>
      <c r="O24" s="84"/>
      <c r="P24" s="85"/>
      <c r="Q24" s="44"/>
      <c r="R24" s="44"/>
      <c r="S24" s="44"/>
      <c r="T24" s="57">
        <f>SUM(E24:P24)</f>
        <v>91298539.339999989</v>
      </c>
      <c r="U24" s="44">
        <v>91298539.340000004</v>
      </c>
      <c r="V24" s="24"/>
      <c r="W24" s="24"/>
      <c r="X24" s="24"/>
    </row>
    <row r="25" spans="1:24" s="18" customFormat="1" ht="20.100000000000001" customHeight="1" x14ac:dyDescent="0.35">
      <c r="A25" s="13">
        <v>8</v>
      </c>
      <c r="B25" s="14" t="s">
        <v>21</v>
      </c>
      <c r="C25" s="15" t="s">
        <v>18</v>
      </c>
      <c r="D25" s="16" t="s">
        <v>19</v>
      </c>
      <c r="E25" s="72">
        <f>E26/E27*100</f>
        <v>0</v>
      </c>
      <c r="F25" s="73"/>
      <c r="G25" s="74"/>
      <c r="H25" s="72">
        <f>H26/H27*100</f>
        <v>0</v>
      </c>
      <c r="I25" s="73"/>
      <c r="J25" s="74"/>
      <c r="K25" s="72">
        <f>K26/K27*100</f>
        <v>1.3818895662337329</v>
      </c>
      <c r="L25" s="73"/>
      <c r="M25" s="74"/>
      <c r="N25" s="72">
        <f>N26/N27*100</f>
        <v>9.0488483472413908</v>
      </c>
      <c r="O25" s="73"/>
      <c r="P25" s="74"/>
      <c r="Q25" s="72" t="e">
        <f t="shared" ref="Q25" si="5">Q26/Q27*100</f>
        <v>#DIV/0!</v>
      </c>
      <c r="R25" s="73"/>
      <c r="S25" s="74"/>
      <c r="T25" s="29">
        <f t="shared" ref="T25" si="6">T26/T27*100</f>
        <v>2.1819276739935054</v>
      </c>
      <c r="U25" s="51"/>
      <c r="V25" s="17"/>
      <c r="W25" s="17"/>
      <c r="X25" s="17"/>
    </row>
    <row r="26" spans="1:24" s="18" customFormat="1" ht="20.100000000000001" customHeight="1" x14ac:dyDescent="0.3">
      <c r="A26" s="13"/>
      <c r="B26" s="19" t="s">
        <v>27</v>
      </c>
      <c r="C26" s="13" t="s">
        <v>17</v>
      </c>
      <c r="D26" s="20"/>
      <c r="E26" s="86">
        <v>0</v>
      </c>
      <c r="F26" s="87"/>
      <c r="G26" s="88"/>
      <c r="H26" s="86">
        <v>0</v>
      </c>
      <c r="I26" s="87"/>
      <c r="J26" s="88"/>
      <c r="K26" s="86">
        <f>[1]ไตรมาสที่3!E33</f>
        <v>151470</v>
      </c>
      <c r="L26" s="87"/>
      <c r="M26" s="88"/>
      <c r="N26" s="86">
        <f>[1]ไตรมาสที่4!E33</f>
        <v>920197</v>
      </c>
      <c r="O26" s="87"/>
      <c r="P26" s="88"/>
      <c r="Q26" s="51"/>
      <c r="R26" s="51"/>
      <c r="S26" s="51"/>
      <c r="T26" s="61">
        <f>SUM(E26:P26)</f>
        <v>1071667</v>
      </c>
      <c r="U26" s="51">
        <v>1071667</v>
      </c>
      <c r="V26" s="17"/>
      <c r="W26" s="17"/>
      <c r="X26" s="17"/>
    </row>
    <row r="27" spans="1:24" s="18" customFormat="1" ht="20.100000000000001" customHeight="1" x14ac:dyDescent="0.3">
      <c r="A27" s="13"/>
      <c r="B27" s="19" t="s">
        <v>28</v>
      </c>
      <c r="C27" s="13" t="s">
        <v>17</v>
      </c>
      <c r="D27" s="20"/>
      <c r="E27" s="86">
        <f>E9</f>
        <v>14738383.789999999</v>
      </c>
      <c r="F27" s="87"/>
      <c r="G27" s="88"/>
      <c r="H27" s="86">
        <f>H9</f>
        <v>13246927.01</v>
      </c>
      <c r="I27" s="87"/>
      <c r="J27" s="88"/>
      <c r="K27" s="86">
        <f>K9</f>
        <v>10961078.489999998</v>
      </c>
      <c r="L27" s="87"/>
      <c r="M27" s="88"/>
      <c r="N27" s="89">
        <f>N9</f>
        <v>10169216.73</v>
      </c>
      <c r="O27" s="90"/>
      <c r="P27" s="90"/>
      <c r="Q27" s="51"/>
      <c r="R27" s="51"/>
      <c r="S27" s="51"/>
      <c r="T27" s="61">
        <f>SUM(E27:P27)</f>
        <v>49115606.019999996</v>
      </c>
      <c r="U27" s="51">
        <v>49115606.020000003</v>
      </c>
      <c r="V27" s="17"/>
      <c r="W27" s="17"/>
      <c r="X27" s="17"/>
    </row>
    <row r="28" spans="1:24" s="18" customFormat="1" ht="20.100000000000001" customHeight="1" x14ac:dyDescent="0.35">
      <c r="A28" s="13">
        <v>9</v>
      </c>
      <c r="B28" s="14" t="s">
        <v>26</v>
      </c>
      <c r="C28" s="15" t="s">
        <v>18</v>
      </c>
      <c r="D28" s="16" t="s">
        <v>19</v>
      </c>
      <c r="E28" s="72">
        <f>E29/E30*100</f>
        <v>0</v>
      </c>
      <c r="F28" s="73"/>
      <c r="G28" s="74"/>
      <c r="H28" s="72">
        <f>H29/H30*100</f>
        <v>0</v>
      </c>
      <c r="I28" s="73"/>
      <c r="J28" s="74"/>
      <c r="K28" s="72">
        <f>K29/K30*100</f>
        <v>0</v>
      </c>
      <c r="L28" s="73"/>
      <c r="M28" s="74"/>
      <c r="N28" s="94"/>
      <c r="O28" s="95"/>
      <c r="P28" s="96"/>
      <c r="Q28" s="51"/>
      <c r="R28" s="51"/>
      <c r="S28" s="51"/>
      <c r="T28" s="62"/>
      <c r="U28" s="51"/>
      <c r="V28" s="17"/>
      <c r="W28" s="17"/>
      <c r="X28" s="17"/>
    </row>
    <row r="29" spans="1:24" s="18" customFormat="1" ht="20.100000000000001" customHeight="1" x14ac:dyDescent="0.3">
      <c r="A29" s="13"/>
      <c r="B29" s="19" t="s">
        <v>29</v>
      </c>
      <c r="C29" s="13" t="s">
        <v>17</v>
      </c>
      <c r="D29" s="20"/>
      <c r="E29" s="86">
        <v>0</v>
      </c>
      <c r="F29" s="87"/>
      <c r="G29" s="88"/>
      <c r="H29" s="86">
        <v>0</v>
      </c>
      <c r="I29" s="87"/>
      <c r="J29" s="88"/>
      <c r="K29" s="86">
        <v>0</v>
      </c>
      <c r="L29" s="87"/>
      <c r="M29" s="88"/>
      <c r="N29" s="86">
        <v>0</v>
      </c>
      <c r="O29" s="87"/>
      <c r="P29" s="88"/>
      <c r="Q29" s="51"/>
      <c r="R29" s="51">
        <v>297000</v>
      </c>
      <c r="S29" s="51"/>
      <c r="T29" s="62">
        <v>0</v>
      </c>
      <c r="U29" s="51"/>
      <c r="V29" s="17"/>
      <c r="W29" s="17"/>
      <c r="X29" s="17"/>
    </row>
    <row r="30" spans="1:24" s="18" customFormat="1" ht="20.100000000000001" customHeight="1" x14ac:dyDescent="0.3">
      <c r="A30" s="13"/>
      <c r="B30" s="19" t="s">
        <v>30</v>
      </c>
      <c r="C30" s="13" t="s">
        <v>17</v>
      </c>
      <c r="D30" s="20"/>
      <c r="E30" s="86">
        <f>E12</f>
        <v>6120828</v>
      </c>
      <c r="F30" s="87"/>
      <c r="G30" s="88"/>
      <c r="H30" s="86">
        <f>H12</f>
        <v>7847706.1300000008</v>
      </c>
      <c r="I30" s="87"/>
      <c r="J30" s="88"/>
      <c r="K30" s="86">
        <f>K15</f>
        <v>3654502.02</v>
      </c>
      <c r="L30" s="87"/>
      <c r="M30" s="88"/>
      <c r="N30" s="86">
        <f>N12</f>
        <v>8763104.5600000005</v>
      </c>
      <c r="O30" s="87"/>
      <c r="P30" s="88"/>
      <c r="Q30" s="51"/>
      <c r="R30" s="52">
        <v>5304846.2</v>
      </c>
      <c r="S30" s="51"/>
      <c r="T30" s="61">
        <f>SUM(E30:P30)</f>
        <v>26386140.710000001</v>
      </c>
      <c r="U30" s="51">
        <v>26386140.710000001</v>
      </c>
      <c r="V30" s="17"/>
      <c r="W30" s="17"/>
      <c r="X30" s="17"/>
    </row>
    <row r="31" spans="1:24" s="18" customFormat="1" ht="20.100000000000001" customHeight="1" x14ac:dyDescent="0.35">
      <c r="A31" s="13">
        <v>10</v>
      </c>
      <c r="B31" s="21" t="s">
        <v>24</v>
      </c>
      <c r="C31" s="15" t="s">
        <v>18</v>
      </c>
      <c r="D31" s="16" t="s">
        <v>19</v>
      </c>
      <c r="E31" s="72">
        <f>E32/E33*100</f>
        <v>75.833515247945243</v>
      </c>
      <c r="F31" s="73"/>
      <c r="G31" s="74"/>
      <c r="H31" s="72">
        <f>H32/H33*100</f>
        <v>85.445818909811123</v>
      </c>
      <c r="I31" s="73"/>
      <c r="J31" s="74"/>
      <c r="K31" s="72">
        <f t="shared" ref="K31" si="7">K32/K33*100</f>
        <v>94.24597609060838</v>
      </c>
      <c r="L31" s="73"/>
      <c r="M31" s="74"/>
      <c r="N31" s="72">
        <f t="shared" ref="N31" si="8">N32/N33*100</f>
        <v>127.03843393194984</v>
      </c>
      <c r="O31" s="73"/>
      <c r="P31" s="74"/>
      <c r="Q31" s="72" t="e">
        <f t="shared" ref="Q31:T31" si="9">Q32/Q33*100</f>
        <v>#DIV/0!</v>
      </c>
      <c r="R31" s="73"/>
      <c r="S31" s="74"/>
      <c r="T31" s="29">
        <f t="shared" si="9"/>
        <v>96.380976959122876</v>
      </c>
      <c r="U31" s="51"/>
      <c r="V31" s="17"/>
      <c r="W31" s="17"/>
      <c r="X31" s="17"/>
    </row>
    <row r="32" spans="1:24" s="18" customFormat="1" ht="20.100000000000001" customHeight="1" x14ac:dyDescent="0.3">
      <c r="A32" s="13"/>
      <c r="B32" s="19" t="s">
        <v>31</v>
      </c>
      <c r="C32" s="13" t="s">
        <v>17</v>
      </c>
      <c r="D32" s="20"/>
      <c r="E32" s="86">
        <v>3032680.1</v>
      </c>
      <c r="F32" s="87"/>
      <c r="G32" s="88"/>
      <c r="H32" s="86">
        <f>[1]ไตรมาสที่2!E35</f>
        <v>2778680.6</v>
      </c>
      <c r="I32" s="87"/>
      <c r="J32" s="88"/>
      <c r="K32" s="86">
        <f>[1]ไตรมาสที่3!E36</f>
        <v>3444221.1</v>
      </c>
      <c r="L32" s="87"/>
      <c r="M32" s="88"/>
      <c r="N32" s="86">
        <f>[1]ไตรมาสที่4!E36</f>
        <v>5201931.3000000007</v>
      </c>
      <c r="O32" s="87"/>
      <c r="P32" s="88"/>
      <c r="Q32" s="51"/>
      <c r="R32" s="53">
        <f>SUM(R29:R31)</f>
        <v>5601846.2000000002</v>
      </c>
      <c r="S32" s="51"/>
      <c r="T32" s="61">
        <f>SUM(E32:P32)</f>
        <v>14457513.100000001</v>
      </c>
      <c r="U32" s="51">
        <v>14457513.1</v>
      </c>
      <c r="V32" s="17"/>
      <c r="W32" s="17"/>
      <c r="X32" s="17"/>
    </row>
    <row r="33" spans="1:24" s="18" customFormat="1" ht="20.100000000000001" customHeight="1" x14ac:dyDescent="0.3">
      <c r="A33" s="13"/>
      <c r="B33" s="19" t="s">
        <v>32</v>
      </c>
      <c r="C33" s="13" t="s">
        <v>17</v>
      </c>
      <c r="D33" s="20"/>
      <c r="E33" s="86">
        <f>E15</f>
        <v>3999129</v>
      </c>
      <c r="F33" s="87"/>
      <c r="G33" s="88"/>
      <c r="H33" s="86">
        <f>H15</f>
        <v>3251979.6</v>
      </c>
      <c r="I33" s="87"/>
      <c r="J33" s="88"/>
      <c r="K33" s="86">
        <f>K15</f>
        <v>3654502.02</v>
      </c>
      <c r="L33" s="87"/>
      <c r="M33" s="88"/>
      <c r="N33" s="86">
        <f>N15</f>
        <v>4094769.6999999997</v>
      </c>
      <c r="O33" s="87"/>
      <c r="P33" s="88"/>
      <c r="Q33" s="51"/>
      <c r="R33" s="51">
        <v>297000</v>
      </c>
      <c r="S33" s="51"/>
      <c r="T33" s="61">
        <f>SUM(E33:P33)</f>
        <v>15000380.319999998</v>
      </c>
      <c r="U33" s="51">
        <v>15000380.32</v>
      </c>
      <c r="V33" s="17"/>
      <c r="W33" s="17"/>
      <c r="X33" s="17"/>
    </row>
    <row r="34" spans="1:24" s="18" customFormat="1" ht="20.100000000000001" customHeight="1" x14ac:dyDescent="0.35">
      <c r="A34" s="13">
        <v>11</v>
      </c>
      <c r="B34" s="19" t="s">
        <v>22</v>
      </c>
      <c r="C34" s="15" t="s">
        <v>18</v>
      </c>
      <c r="D34" s="16" t="s">
        <v>19</v>
      </c>
      <c r="E34" s="72">
        <f>E35/E36*100</f>
        <v>29.431319757747872</v>
      </c>
      <c r="F34" s="73"/>
      <c r="G34" s="74"/>
      <c r="H34" s="72">
        <f>H35/H36*100</f>
        <v>30.840489927424059</v>
      </c>
      <c r="I34" s="73"/>
      <c r="J34" s="74"/>
      <c r="K34" s="72">
        <f>K35/K36*100</f>
        <v>0</v>
      </c>
      <c r="L34" s="73"/>
      <c r="M34" s="74"/>
      <c r="N34" s="72">
        <f>N35/N36*100</f>
        <v>0</v>
      </c>
      <c r="O34" s="73"/>
      <c r="P34" s="74"/>
      <c r="Q34" s="72" t="e">
        <f t="shared" ref="Q34" si="10">Q35/Q36*100</f>
        <v>#DIV/0!</v>
      </c>
      <c r="R34" s="73"/>
      <c r="S34" s="74"/>
      <c r="T34" s="29">
        <f t="shared" ref="T34" si="11">T35/T36*100</f>
        <v>17.193651042225881</v>
      </c>
      <c r="U34" s="51"/>
      <c r="V34" s="17"/>
      <c r="W34" s="17"/>
      <c r="X34" s="17"/>
    </row>
    <row r="35" spans="1:24" s="18" customFormat="1" ht="20.100000000000001" customHeight="1" x14ac:dyDescent="0.3">
      <c r="A35" s="13"/>
      <c r="B35" s="19" t="s">
        <v>33</v>
      </c>
      <c r="C35" s="13" t="s">
        <v>17</v>
      </c>
      <c r="D35" s="20"/>
      <c r="E35" s="86">
        <v>55607.15</v>
      </c>
      <c r="F35" s="87"/>
      <c r="G35" s="88"/>
      <c r="H35" s="86">
        <f>[1]ไตรมาสที่2!E36</f>
        <v>81325.2</v>
      </c>
      <c r="I35" s="87"/>
      <c r="J35" s="88"/>
      <c r="K35" s="86">
        <v>0</v>
      </c>
      <c r="L35" s="87"/>
      <c r="M35" s="88"/>
      <c r="N35" s="86">
        <f>[1]ไตรมาสที่4!E37</f>
        <v>0</v>
      </c>
      <c r="O35" s="87"/>
      <c r="P35" s="88"/>
      <c r="Q35" s="51"/>
      <c r="R35" s="52">
        <v>4911073.78</v>
      </c>
      <c r="S35" s="51"/>
      <c r="T35" s="61">
        <f>SUM(E35:P35)</f>
        <v>136932.35</v>
      </c>
      <c r="U35" s="51">
        <v>136932.35</v>
      </c>
      <c r="V35" s="17"/>
      <c r="W35" s="17"/>
      <c r="X35" s="17"/>
    </row>
    <row r="36" spans="1:24" s="18" customFormat="1" ht="20.100000000000001" customHeight="1" x14ac:dyDescent="0.3">
      <c r="A36" s="13"/>
      <c r="B36" s="19" t="s">
        <v>34</v>
      </c>
      <c r="C36" s="13" t="s">
        <v>17</v>
      </c>
      <c r="D36" s="20"/>
      <c r="E36" s="86">
        <f>E18</f>
        <v>188938.69</v>
      </c>
      <c r="F36" s="87"/>
      <c r="G36" s="88"/>
      <c r="H36" s="86">
        <f>H18</f>
        <v>263696.2</v>
      </c>
      <c r="I36" s="87"/>
      <c r="J36" s="88"/>
      <c r="K36" s="86">
        <f>K18</f>
        <v>130258.4</v>
      </c>
      <c r="L36" s="87"/>
      <c r="M36" s="88"/>
      <c r="N36" s="86">
        <f>N18</f>
        <v>213519</v>
      </c>
      <c r="O36" s="87"/>
      <c r="P36" s="88"/>
      <c r="Q36" s="51"/>
      <c r="R36" s="53">
        <f>SUM(R33:R35)</f>
        <v>5208073.78</v>
      </c>
      <c r="S36" s="51"/>
      <c r="T36" s="61">
        <f>SUM(E36:P36)</f>
        <v>796412.29</v>
      </c>
      <c r="U36" s="51">
        <v>796412.29</v>
      </c>
      <c r="V36" s="17"/>
      <c r="W36" s="17"/>
      <c r="X36" s="17"/>
    </row>
    <row r="37" spans="1:24" s="18" customFormat="1" ht="20.100000000000001" customHeight="1" x14ac:dyDescent="0.35">
      <c r="A37" s="13">
        <v>12</v>
      </c>
      <c r="B37" s="19" t="s">
        <v>23</v>
      </c>
      <c r="C37" s="15" t="s">
        <v>18</v>
      </c>
      <c r="D37" s="16" t="s">
        <v>19</v>
      </c>
      <c r="E37" s="94">
        <v>0</v>
      </c>
      <c r="F37" s="95"/>
      <c r="G37" s="96"/>
      <c r="H37" s="94">
        <v>0</v>
      </c>
      <c r="I37" s="95"/>
      <c r="J37" s="96"/>
      <c r="K37" s="94">
        <v>0</v>
      </c>
      <c r="L37" s="95"/>
      <c r="M37" s="96"/>
      <c r="N37" s="94">
        <v>0</v>
      </c>
      <c r="O37" s="95"/>
      <c r="P37" s="96"/>
      <c r="Q37" s="51"/>
      <c r="R37" s="51"/>
      <c r="S37" s="51"/>
      <c r="T37" s="62"/>
      <c r="U37" s="51"/>
      <c r="V37" s="17"/>
      <c r="W37" s="17"/>
      <c r="X37" s="17"/>
    </row>
    <row r="38" spans="1:24" s="18" customFormat="1" ht="20.100000000000001" customHeight="1" x14ac:dyDescent="0.3">
      <c r="A38" s="13"/>
      <c r="B38" s="19" t="s">
        <v>47</v>
      </c>
      <c r="C38" s="13" t="s">
        <v>17</v>
      </c>
      <c r="D38" s="20"/>
      <c r="E38" s="91">
        <v>0</v>
      </c>
      <c r="F38" s="92"/>
      <c r="G38" s="93"/>
      <c r="H38" s="91">
        <v>0</v>
      </c>
      <c r="I38" s="92"/>
      <c r="J38" s="93"/>
      <c r="K38" s="91">
        <v>0</v>
      </c>
      <c r="L38" s="92"/>
      <c r="M38" s="93"/>
      <c r="N38" s="91">
        <v>0</v>
      </c>
      <c r="O38" s="92"/>
      <c r="P38" s="93"/>
      <c r="Q38" s="51"/>
      <c r="R38" s="51"/>
      <c r="S38" s="51"/>
      <c r="T38" s="62"/>
      <c r="U38" s="51"/>
      <c r="V38" s="17"/>
      <c r="W38" s="17"/>
      <c r="X38" s="17"/>
    </row>
    <row r="39" spans="1:24" s="18" customFormat="1" ht="20.100000000000001" customHeight="1" x14ac:dyDescent="0.3">
      <c r="A39" s="13"/>
      <c r="B39" s="19" t="s">
        <v>48</v>
      </c>
      <c r="C39" s="13" t="s">
        <v>17</v>
      </c>
      <c r="D39" s="20"/>
      <c r="E39" s="91">
        <v>0</v>
      </c>
      <c r="F39" s="92"/>
      <c r="G39" s="93"/>
      <c r="H39" s="91">
        <v>0</v>
      </c>
      <c r="I39" s="92"/>
      <c r="J39" s="93"/>
      <c r="K39" s="91">
        <v>0</v>
      </c>
      <c r="L39" s="92"/>
      <c r="M39" s="93"/>
      <c r="N39" s="91">
        <v>0</v>
      </c>
      <c r="O39" s="92"/>
      <c r="P39" s="93"/>
      <c r="Q39" s="51"/>
      <c r="R39" s="51"/>
      <c r="S39" s="51"/>
      <c r="T39" s="62"/>
      <c r="U39" s="51"/>
      <c r="V39" s="17"/>
      <c r="W39" s="17"/>
      <c r="X39" s="17"/>
    </row>
    <row r="40" spans="1:24" ht="20.100000000000001" customHeight="1" x14ac:dyDescent="0.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63"/>
      <c r="U40" s="1"/>
      <c r="V40" s="1"/>
      <c r="W40" s="1"/>
      <c r="X40" s="1"/>
    </row>
  </sheetData>
  <mergeCells count="152">
    <mergeCell ref="N34:P34"/>
    <mergeCell ref="E35:G35"/>
    <mergeCell ref="H35:J35"/>
    <mergeCell ref="E36:G36"/>
    <mergeCell ref="H36:J36"/>
    <mergeCell ref="K28:M28"/>
    <mergeCell ref="N28:P28"/>
    <mergeCell ref="E29:G29"/>
    <mergeCell ref="H29:J29"/>
    <mergeCell ref="E30:G30"/>
    <mergeCell ref="H30:J30"/>
    <mergeCell ref="K33:M33"/>
    <mergeCell ref="N33:P33"/>
    <mergeCell ref="K35:M35"/>
    <mergeCell ref="N35:P35"/>
    <mergeCell ref="K36:M36"/>
    <mergeCell ref="N36:P36"/>
    <mergeCell ref="E33:G33"/>
    <mergeCell ref="H33:J33"/>
    <mergeCell ref="E34:G34"/>
    <mergeCell ref="H34:J34"/>
    <mergeCell ref="K34:M34"/>
    <mergeCell ref="K29:M29"/>
    <mergeCell ref="N29:P29"/>
    <mergeCell ref="E17:G17"/>
    <mergeCell ref="H17:J17"/>
    <mergeCell ref="K13:M13"/>
    <mergeCell ref="N13:P13"/>
    <mergeCell ref="E14:G14"/>
    <mergeCell ref="H14:J14"/>
    <mergeCell ref="E15:G15"/>
    <mergeCell ref="H15:J15"/>
    <mergeCell ref="N17:P17"/>
    <mergeCell ref="E12:G12"/>
    <mergeCell ref="H12:J12"/>
    <mergeCell ref="E13:G13"/>
    <mergeCell ref="H13:J13"/>
    <mergeCell ref="H9:J9"/>
    <mergeCell ref="E10:G10"/>
    <mergeCell ref="H10:J10"/>
    <mergeCell ref="E16:G16"/>
    <mergeCell ref="H16:J16"/>
    <mergeCell ref="E6:G6"/>
    <mergeCell ref="H6:J6"/>
    <mergeCell ref="K6:M6"/>
    <mergeCell ref="N6:P6"/>
    <mergeCell ref="E7:G7"/>
    <mergeCell ref="H7:J7"/>
    <mergeCell ref="K7:M7"/>
    <mergeCell ref="N7:P7"/>
    <mergeCell ref="E11:G11"/>
    <mergeCell ref="H11:J11"/>
    <mergeCell ref="E4:G4"/>
    <mergeCell ref="H4:J4"/>
    <mergeCell ref="K4:M4"/>
    <mergeCell ref="N4:P4"/>
    <mergeCell ref="E5:G5"/>
    <mergeCell ref="H5:J5"/>
    <mergeCell ref="K5:M5"/>
    <mergeCell ref="N5:P5"/>
    <mergeCell ref="N15:P15"/>
    <mergeCell ref="K8:M8"/>
    <mergeCell ref="N8:P8"/>
    <mergeCell ref="K9:M9"/>
    <mergeCell ref="K11:M11"/>
    <mergeCell ref="K12:M12"/>
    <mergeCell ref="K14:M14"/>
    <mergeCell ref="N9:P9"/>
    <mergeCell ref="N11:P11"/>
    <mergeCell ref="N12:P12"/>
    <mergeCell ref="N14:P14"/>
    <mergeCell ref="E8:G8"/>
    <mergeCell ref="H8:J8"/>
    <mergeCell ref="E9:G9"/>
    <mergeCell ref="K10:M10"/>
    <mergeCell ref="N10:P10"/>
    <mergeCell ref="K22:M22"/>
    <mergeCell ref="N18:P18"/>
    <mergeCell ref="N20:P20"/>
    <mergeCell ref="N21:P21"/>
    <mergeCell ref="N19:P19"/>
    <mergeCell ref="K15:M15"/>
    <mergeCell ref="K17:M17"/>
    <mergeCell ref="K18:M18"/>
    <mergeCell ref="K20:M20"/>
    <mergeCell ref="K21:M21"/>
    <mergeCell ref="K19:M19"/>
    <mergeCell ref="K16:M16"/>
    <mergeCell ref="N16:P16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K38:M38"/>
    <mergeCell ref="N38:P38"/>
    <mergeCell ref="K39:M39"/>
    <mergeCell ref="N39:P39"/>
    <mergeCell ref="E37:G37"/>
    <mergeCell ref="H37:J37"/>
    <mergeCell ref="K37:M37"/>
    <mergeCell ref="N37:P37"/>
    <mergeCell ref="E38:G38"/>
    <mergeCell ref="H38:J38"/>
    <mergeCell ref="E39:G39"/>
    <mergeCell ref="H39:J39"/>
    <mergeCell ref="N27:P27"/>
    <mergeCell ref="E26:G26"/>
    <mergeCell ref="H26:J26"/>
    <mergeCell ref="E27:G27"/>
    <mergeCell ref="H27:J27"/>
    <mergeCell ref="K23:M23"/>
    <mergeCell ref="K30:M30"/>
    <mergeCell ref="N30:P30"/>
    <mergeCell ref="K32:M32"/>
    <mergeCell ref="N32:P32"/>
    <mergeCell ref="E31:G31"/>
    <mergeCell ref="H31:J31"/>
    <mergeCell ref="K31:M31"/>
    <mergeCell ref="N31:P31"/>
    <mergeCell ref="E32:G32"/>
    <mergeCell ref="H32:J32"/>
    <mergeCell ref="K24:M24"/>
    <mergeCell ref="T2:T3"/>
    <mergeCell ref="U2:U3"/>
    <mergeCell ref="Q22:S22"/>
    <mergeCell ref="Q25:S25"/>
    <mergeCell ref="Q31:S31"/>
    <mergeCell ref="Q34:S34"/>
    <mergeCell ref="E28:G28"/>
    <mergeCell ref="H28:J28"/>
    <mergeCell ref="A1:P1"/>
    <mergeCell ref="E2:P2"/>
    <mergeCell ref="N23:P23"/>
    <mergeCell ref="N24:P24"/>
    <mergeCell ref="N22:P22"/>
    <mergeCell ref="E23:G23"/>
    <mergeCell ref="H23:J23"/>
    <mergeCell ref="E24:G24"/>
    <mergeCell ref="H24:J24"/>
    <mergeCell ref="E25:G25"/>
    <mergeCell ref="H25:J25"/>
    <mergeCell ref="K25:M25"/>
    <mergeCell ref="N25:P25"/>
    <mergeCell ref="K26:M26"/>
    <mergeCell ref="N26:P26"/>
    <mergeCell ref="K27:M27"/>
  </mergeCells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พัสดุ</vt:lpstr>
      <vt:lpstr>Sheet1</vt:lpstr>
      <vt:lpstr>พัสดุ!Print_Titles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Mo_it</dc:creator>
  <cp:lastModifiedBy>MO</cp:lastModifiedBy>
  <cp:lastPrinted>2016-12-26T09:06:22Z</cp:lastPrinted>
  <dcterms:created xsi:type="dcterms:W3CDTF">2015-07-09T04:51:51Z</dcterms:created>
  <dcterms:modified xsi:type="dcterms:W3CDTF">2018-11-22T03:45:40Z</dcterms:modified>
</cp:coreProperties>
</file>